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 G\Projekty\GWL 2.0\2019\04 Rynek pracy\"/>
    </mc:Choice>
  </mc:AlternateContent>
  <bookViews>
    <workbookView xWindow="210" yWindow="495" windowWidth="18735" windowHeight="11445" activeTab="1"/>
  </bookViews>
  <sheets>
    <sheet name="Gdańsk - podatnicy wg źródeł" sheetId="8" r:id="rId1"/>
    <sheet name="Trójmiasto- podatnicy wg źródeł" sheetId="6" r:id="rId2"/>
  </sheets>
  <definedNames>
    <definedName name="_xlnm.Print_Area" localSheetId="0">'Gdańsk - podatnicy wg źródeł'!$A$2:$M$78</definedName>
    <definedName name="_xlnm.Print_Area" localSheetId="1">'Trójmiasto- podatnicy wg źródeł'!$A$2:$I$135</definedName>
  </definedNames>
  <calcPr calcId="152511"/>
</workbook>
</file>

<file path=xl/calcChain.xml><?xml version="1.0" encoding="utf-8"?>
<calcChain xmlns="http://schemas.openxmlformats.org/spreadsheetml/2006/main">
  <c r="M107" i="6" l="1"/>
  <c r="L107" i="6"/>
  <c r="K107" i="6"/>
  <c r="I107" i="6"/>
  <c r="E107" i="6"/>
  <c r="M106" i="6"/>
  <c r="L106" i="6"/>
  <c r="K106" i="6"/>
  <c r="I106" i="6"/>
  <c r="E106" i="6"/>
  <c r="M105" i="6"/>
  <c r="L105" i="6"/>
  <c r="K105" i="6"/>
  <c r="I105" i="6"/>
  <c r="E105" i="6"/>
  <c r="M104" i="6"/>
  <c r="L104" i="6"/>
  <c r="K104" i="6"/>
  <c r="I104" i="6"/>
  <c r="E104" i="6"/>
  <c r="M103" i="6"/>
  <c r="L103" i="6"/>
  <c r="K103" i="6"/>
  <c r="I103" i="6"/>
  <c r="E103" i="6"/>
  <c r="M102" i="6"/>
  <c r="L102" i="6"/>
  <c r="K102" i="6"/>
  <c r="I102" i="6"/>
  <c r="E102" i="6"/>
  <c r="M101" i="6"/>
  <c r="L101" i="6"/>
  <c r="K101" i="6"/>
  <c r="I101" i="6"/>
  <c r="E101" i="6"/>
  <c r="M44" i="8" l="1"/>
  <c r="M45" i="8"/>
  <c r="M46" i="8"/>
  <c r="M47" i="8"/>
  <c r="M48" i="8"/>
  <c r="M49" i="8"/>
  <c r="M50" i="8"/>
  <c r="M43" i="8"/>
  <c r="M31" i="8"/>
  <c r="M32" i="8"/>
  <c r="M33" i="8"/>
  <c r="M34" i="8"/>
  <c r="M35" i="8"/>
  <c r="M36" i="8"/>
  <c r="M37" i="8"/>
  <c r="M30" i="8"/>
  <c r="L43" i="8"/>
  <c r="L44" i="8"/>
  <c r="L45" i="8"/>
  <c r="L46" i="8"/>
  <c r="L47" i="8"/>
  <c r="L48" i="8"/>
  <c r="L49" i="8"/>
  <c r="L50" i="8"/>
  <c r="L30" i="8"/>
  <c r="L31" i="8"/>
  <c r="L32" i="8"/>
  <c r="L33" i="8"/>
  <c r="L34" i="8"/>
  <c r="L35" i="8"/>
  <c r="L36" i="8"/>
  <c r="L37" i="8"/>
  <c r="M18" i="8"/>
  <c r="M19" i="8"/>
  <c r="M20" i="8"/>
  <c r="M21" i="8"/>
  <c r="M22" i="8"/>
  <c r="M23" i="8"/>
  <c r="M24" i="8"/>
  <c r="M17" i="8"/>
  <c r="M5" i="8"/>
  <c r="M6" i="8"/>
  <c r="M7" i="8"/>
  <c r="M8" i="8"/>
  <c r="M9" i="8"/>
  <c r="M10" i="8"/>
  <c r="M11" i="8"/>
  <c r="M4" i="8"/>
  <c r="L24" i="8"/>
  <c r="L11" i="8"/>
  <c r="M95" i="6" l="1"/>
  <c r="L95" i="6"/>
  <c r="K95" i="6"/>
  <c r="I95" i="6"/>
  <c r="E95" i="6"/>
  <c r="M94" i="6"/>
  <c r="L94" i="6"/>
  <c r="K94" i="6"/>
  <c r="I94" i="6"/>
  <c r="E94" i="6"/>
  <c r="M93" i="6"/>
  <c r="L93" i="6"/>
  <c r="K93" i="6"/>
  <c r="I93" i="6"/>
  <c r="E93" i="6"/>
  <c r="M92" i="6"/>
  <c r="L92" i="6"/>
  <c r="K92" i="6"/>
  <c r="I92" i="6"/>
  <c r="E92" i="6"/>
  <c r="M91" i="6"/>
  <c r="L91" i="6"/>
  <c r="K91" i="6"/>
  <c r="I91" i="6"/>
  <c r="E91" i="6"/>
  <c r="M90" i="6"/>
  <c r="L90" i="6"/>
  <c r="K90" i="6"/>
  <c r="I90" i="6"/>
  <c r="E90" i="6"/>
  <c r="M89" i="6"/>
  <c r="L89" i="6"/>
  <c r="K89" i="6"/>
  <c r="I89" i="6"/>
  <c r="E89" i="6"/>
  <c r="M83" i="6"/>
  <c r="L83" i="6"/>
  <c r="K83" i="6"/>
  <c r="I83" i="6"/>
  <c r="E83" i="6"/>
  <c r="M82" i="6"/>
  <c r="L82" i="6"/>
  <c r="K82" i="6"/>
  <c r="I82" i="6"/>
  <c r="E82" i="6"/>
  <c r="M81" i="6"/>
  <c r="L81" i="6"/>
  <c r="K81" i="6"/>
  <c r="I81" i="6"/>
  <c r="E81" i="6"/>
  <c r="M80" i="6"/>
  <c r="L80" i="6"/>
  <c r="K80" i="6"/>
  <c r="I80" i="6"/>
  <c r="E80" i="6"/>
  <c r="M79" i="6"/>
  <c r="L79" i="6"/>
  <c r="K79" i="6"/>
  <c r="I79" i="6"/>
  <c r="E79" i="6"/>
  <c r="M78" i="6"/>
  <c r="L78" i="6"/>
  <c r="K78" i="6"/>
  <c r="I78" i="6"/>
  <c r="E78" i="6"/>
  <c r="M77" i="6"/>
  <c r="L77" i="6"/>
  <c r="K77" i="6"/>
  <c r="I77" i="6"/>
  <c r="E77" i="6"/>
  <c r="B24" i="8" l="1"/>
  <c r="C24" i="8"/>
  <c r="D24" i="8"/>
  <c r="E24" i="8"/>
  <c r="F24" i="8"/>
  <c r="G24" i="8"/>
  <c r="H24" i="8"/>
  <c r="I24" i="8"/>
  <c r="J24" i="8"/>
  <c r="K24" i="8"/>
  <c r="B31" i="8"/>
  <c r="B44" i="8" s="1"/>
  <c r="C31" i="8"/>
  <c r="C44" i="8" s="1"/>
  <c r="D31" i="8"/>
  <c r="D44" i="8" s="1"/>
  <c r="E31" i="8"/>
  <c r="E44" i="8" s="1"/>
  <c r="F31" i="8"/>
  <c r="F44" i="8" s="1"/>
  <c r="G31" i="8"/>
  <c r="G44" i="8" s="1"/>
  <c r="H31" i="8"/>
  <c r="H44" i="8" s="1"/>
  <c r="I31" i="8"/>
  <c r="I44" i="8" s="1"/>
  <c r="J31" i="8"/>
  <c r="J44" i="8" s="1"/>
  <c r="K31" i="8"/>
  <c r="B32" i="8"/>
  <c r="B45" i="8" s="1"/>
  <c r="C32" i="8"/>
  <c r="C45" i="8" s="1"/>
  <c r="D32" i="8"/>
  <c r="D45" i="8" s="1"/>
  <c r="E32" i="8"/>
  <c r="E45" i="8" s="1"/>
  <c r="F32" i="8"/>
  <c r="F45" i="8" s="1"/>
  <c r="G32" i="8"/>
  <c r="G45" i="8" s="1"/>
  <c r="H32" i="8"/>
  <c r="H45" i="8" s="1"/>
  <c r="I32" i="8"/>
  <c r="I45" i="8" s="1"/>
  <c r="J32" i="8"/>
  <c r="J45" i="8" s="1"/>
  <c r="K32" i="8"/>
  <c r="B33" i="8"/>
  <c r="B46" i="8" s="1"/>
  <c r="C33" i="8"/>
  <c r="C46" i="8" s="1"/>
  <c r="D33" i="8"/>
  <c r="D46" i="8" s="1"/>
  <c r="E33" i="8"/>
  <c r="E46" i="8" s="1"/>
  <c r="F33" i="8"/>
  <c r="F46" i="8" s="1"/>
  <c r="G33" i="8"/>
  <c r="G46" i="8" s="1"/>
  <c r="H33" i="8"/>
  <c r="H46" i="8" s="1"/>
  <c r="I33" i="8"/>
  <c r="I46" i="8" s="1"/>
  <c r="J33" i="8"/>
  <c r="J46" i="8" s="1"/>
  <c r="K33" i="8"/>
  <c r="B34" i="8"/>
  <c r="B47" i="8" s="1"/>
  <c r="C34" i="8"/>
  <c r="C47" i="8" s="1"/>
  <c r="D34" i="8"/>
  <c r="D47" i="8" s="1"/>
  <c r="E34" i="8"/>
  <c r="E47" i="8" s="1"/>
  <c r="F34" i="8"/>
  <c r="F47" i="8" s="1"/>
  <c r="G34" i="8"/>
  <c r="G47" i="8" s="1"/>
  <c r="H34" i="8"/>
  <c r="H47" i="8" s="1"/>
  <c r="I34" i="8"/>
  <c r="I47" i="8" s="1"/>
  <c r="J34" i="8"/>
  <c r="J47" i="8" s="1"/>
  <c r="K34" i="8"/>
  <c r="B35" i="8"/>
  <c r="B48" i="8" s="1"/>
  <c r="C35" i="8"/>
  <c r="C48" i="8" s="1"/>
  <c r="D35" i="8"/>
  <c r="D48" i="8" s="1"/>
  <c r="E35" i="8"/>
  <c r="E48" i="8" s="1"/>
  <c r="F35" i="8"/>
  <c r="F48" i="8" s="1"/>
  <c r="G35" i="8"/>
  <c r="G48" i="8" s="1"/>
  <c r="H35" i="8"/>
  <c r="H48" i="8" s="1"/>
  <c r="I35" i="8"/>
  <c r="I48" i="8" s="1"/>
  <c r="J35" i="8"/>
  <c r="J48" i="8" s="1"/>
  <c r="K35" i="8"/>
  <c r="B36" i="8"/>
  <c r="B49" i="8" s="1"/>
  <c r="C36" i="8"/>
  <c r="C49" i="8" s="1"/>
  <c r="D36" i="8"/>
  <c r="D49" i="8" s="1"/>
  <c r="E36" i="8"/>
  <c r="E49" i="8" s="1"/>
  <c r="F36" i="8"/>
  <c r="F49" i="8" s="1"/>
  <c r="G36" i="8"/>
  <c r="G49" i="8" s="1"/>
  <c r="H36" i="8"/>
  <c r="H49" i="8" s="1"/>
  <c r="I36" i="8"/>
  <c r="I49" i="8" s="1"/>
  <c r="J36" i="8"/>
  <c r="J49" i="8" s="1"/>
  <c r="K36" i="8"/>
  <c r="B30" i="8"/>
  <c r="B43" i="8" s="1"/>
  <c r="C30" i="8"/>
  <c r="C43" i="8" s="1"/>
  <c r="E30" i="8"/>
  <c r="E43" i="8" s="1"/>
  <c r="F30" i="8"/>
  <c r="F43" i="8" s="1"/>
  <c r="G30" i="8"/>
  <c r="G43" i="8" s="1"/>
  <c r="H30" i="8"/>
  <c r="H43" i="8" s="1"/>
  <c r="I30" i="8"/>
  <c r="I43" i="8" s="1"/>
  <c r="J30" i="8"/>
  <c r="J43" i="8" s="1"/>
  <c r="K30" i="8"/>
  <c r="C37" i="8"/>
  <c r="C50" i="8" s="1"/>
  <c r="B11" i="8"/>
  <c r="C11" i="8"/>
  <c r="D11" i="8"/>
  <c r="E11" i="8"/>
  <c r="F11" i="8"/>
  <c r="G11" i="8"/>
  <c r="G37" i="8" s="1"/>
  <c r="G50" i="8" s="1"/>
  <c r="K11" i="8"/>
  <c r="K48" i="8" l="1"/>
  <c r="K44" i="8"/>
  <c r="K43" i="8"/>
  <c r="K45" i="8"/>
  <c r="K46" i="8"/>
  <c r="K49" i="8"/>
  <c r="K47" i="8"/>
  <c r="D37" i="8"/>
  <c r="D50" i="8" s="1"/>
  <c r="K37" i="8"/>
  <c r="F37" i="8"/>
  <c r="F50" i="8" s="1"/>
  <c r="B37" i="8"/>
  <c r="B50" i="8" s="1"/>
  <c r="E37" i="8"/>
  <c r="E50" i="8" s="1"/>
  <c r="I11" i="8"/>
  <c r="I37" i="8" s="1"/>
  <c r="I50" i="8" s="1"/>
  <c r="J11" i="8"/>
  <c r="J37" i="8" s="1"/>
  <c r="J50" i="8" s="1"/>
  <c r="K50" i="8" l="1"/>
  <c r="H11" i="8" l="1"/>
  <c r="H37" i="8" s="1"/>
  <c r="H50" i="8" s="1"/>
  <c r="M71" i="6" l="1"/>
  <c r="L71" i="6"/>
  <c r="K71" i="6"/>
  <c r="I71" i="6"/>
  <c r="E71" i="6"/>
  <c r="M70" i="6"/>
  <c r="L70" i="6"/>
  <c r="K70" i="6"/>
  <c r="I70" i="6"/>
  <c r="E70" i="6"/>
  <c r="M69" i="6"/>
  <c r="L69" i="6"/>
  <c r="K69" i="6"/>
  <c r="I69" i="6"/>
  <c r="E69" i="6"/>
  <c r="M68" i="6"/>
  <c r="L68" i="6"/>
  <c r="K68" i="6"/>
  <c r="I68" i="6"/>
  <c r="E68" i="6"/>
  <c r="M67" i="6"/>
  <c r="L67" i="6"/>
  <c r="K67" i="6"/>
  <c r="I67" i="6"/>
  <c r="E67" i="6"/>
  <c r="M66" i="6"/>
  <c r="L66" i="6"/>
  <c r="K66" i="6"/>
  <c r="I66" i="6"/>
  <c r="E66" i="6"/>
  <c r="M65" i="6"/>
  <c r="L65" i="6"/>
  <c r="K65" i="6"/>
  <c r="I65" i="6"/>
  <c r="E65" i="6"/>
  <c r="M59" i="6"/>
  <c r="L59" i="6"/>
  <c r="K59" i="6"/>
  <c r="I59" i="6"/>
  <c r="E59" i="6"/>
  <c r="M58" i="6"/>
  <c r="L58" i="6"/>
  <c r="K58" i="6"/>
  <c r="I58" i="6"/>
  <c r="E58" i="6"/>
  <c r="M57" i="6"/>
  <c r="L57" i="6"/>
  <c r="K57" i="6"/>
  <c r="I57" i="6"/>
  <c r="E57" i="6"/>
  <c r="M56" i="6"/>
  <c r="L56" i="6"/>
  <c r="K56" i="6"/>
  <c r="I56" i="6"/>
  <c r="E56" i="6"/>
  <c r="M55" i="6"/>
  <c r="L55" i="6"/>
  <c r="K55" i="6"/>
  <c r="I55" i="6"/>
  <c r="E55" i="6"/>
  <c r="M54" i="6"/>
  <c r="L54" i="6"/>
  <c r="K54" i="6"/>
  <c r="I54" i="6"/>
  <c r="E54" i="6"/>
  <c r="M53" i="6"/>
  <c r="L53" i="6"/>
  <c r="K53" i="6"/>
  <c r="I53" i="6"/>
  <c r="E53" i="6"/>
  <c r="M47" i="6"/>
  <c r="L47" i="6"/>
  <c r="K47" i="6"/>
  <c r="I47" i="6"/>
  <c r="E47" i="6"/>
  <c r="M46" i="6"/>
  <c r="L46" i="6"/>
  <c r="K46" i="6"/>
  <c r="I46" i="6"/>
  <c r="E46" i="6"/>
  <c r="M45" i="6"/>
  <c r="L45" i="6"/>
  <c r="K45" i="6"/>
  <c r="I45" i="6"/>
  <c r="E45" i="6"/>
  <c r="M44" i="6"/>
  <c r="L44" i="6"/>
  <c r="K44" i="6"/>
  <c r="I44" i="6"/>
  <c r="E44" i="6"/>
  <c r="M43" i="6"/>
  <c r="L43" i="6"/>
  <c r="K43" i="6"/>
  <c r="I43" i="6"/>
  <c r="E43" i="6"/>
  <c r="M42" i="6"/>
  <c r="L42" i="6"/>
  <c r="K42" i="6"/>
  <c r="I42" i="6"/>
  <c r="E42" i="6"/>
  <c r="M41" i="6"/>
  <c r="L41" i="6"/>
  <c r="K41" i="6"/>
  <c r="I41" i="6"/>
  <c r="E41" i="6"/>
  <c r="M11" i="6"/>
  <c r="L11" i="6"/>
  <c r="K11" i="6"/>
  <c r="I11" i="6"/>
  <c r="E11" i="6"/>
  <c r="M10" i="6"/>
  <c r="L10" i="6"/>
  <c r="K10" i="6"/>
  <c r="I10" i="6"/>
  <c r="E10" i="6"/>
  <c r="M9" i="6"/>
  <c r="L9" i="6"/>
  <c r="K9" i="6"/>
  <c r="I9" i="6"/>
  <c r="E9" i="6"/>
  <c r="K8" i="6"/>
  <c r="I8" i="6"/>
  <c r="E8" i="6"/>
  <c r="M7" i="6"/>
  <c r="L7" i="6"/>
  <c r="K7" i="6"/>
  <c r="I7" i="6"/>
  <c r="E7" i="6"/>
  <c r="M6" i="6"/>
  <c r="L6" i="6"/>
  <c r="K6" i="6"/>
  <c r="I6" i="6"/>
  <c r="E6" i="6"/>
  <c r="I5" i="6"/>
  <c r="E5" i="6"/>
  <c r="K29" i="6"/>
  <c r="L29" i="6"/>
  <c r="M29" i="6"/>
  <c r="K30" i="6"/>
  <c r="L30" i="6"/>
  <c r="M30" i="6"/>
  <c r="K31" i="6"/>
  <c r="L31" i="6"/>
  <c r="M31" i="6"/>
  <c r="K32" i="6"/>
  <c r="L32" i="6"/>
  <c r="M32" i="6"/>
  <c r="K33" i="6"/>
  <c r="L33" i="6"/>
  <c r="M33" i="6"/>
  <c r="K34" i="6"/>
  <c r="L34" i="6"/>
  <c r="M34" i="6"/>
  <c r="K35" i="6"/>
  <c r="L35" i="6"/>
  <c r="M35" i="6"/>
  <c r="K17" i="6"/>
  <c r="I35" i="6"/>
  <c r="I30" i="6"/>
  <c r="I31" i="6"/>
  <c r="I32" i="6"/>
  <c r="I33" i="6"/>
  <c r="I34" i="6"/>
  <c r="I29" i="6"/>
  <c r="I18" i="6"/>
  <c r="I19" i="6"/>
  <c r="I20" i="6"/>
  <c r="I21" i="6"/>
  <c r="I22" i="6"/>
  <c r="I23" i="6"/>
  <c r="I17" i="6"/>
  <c r="E30" i="6"/>
  <c r="E31" i="6"/>
  <c r="E32" i="6"/>
  <c r="E33" i="6"/>
  <c r="E34" i="6"/>
  <c r="E35" i="6"/>
  <c r="E29" i="6"/>
  <c r="E18" i="6"/>
  <c r="E19" i="6"/>
  <c r="E20" i="6"/>
  <c r="E21" i="6"/>
  <c r="E22" i="6"/>
  <c r="E23" i="6"/>
  <c r="E17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</calcChain>
</file>

<file path=xl/sharedStrings.xml><?xml version="1.0" encoding="utf-8"?>
<sst xmlns="http://schemas.openxmlformats.org/spreadsheetml/2006/main" count="270" uniqueCount="44">
  <si>
    <t>wynagrodzenie ze stosunku pracy, służbowego</t>
  </si>
  <si>
    <t>pozarolnicza działalność gospodarcza</t>
  </si>
  <si>
    <t>wynajem lub dzierżawa</t>
  </si>
  <si>
    <t>działalność wykonywana osobiście</t>
  </si>
  <si>
    <t>dochód małoletnich dzieci</t>
  </si>
  <si>
    <t>działy specjalne produkcji rolnej</t>
  </si>
  <si>
    <t>pozostałe źródła</t>
  </si>
  <si>
    <t>RAZEM</t>
  </si>
  <si>
    <t>Gdańsk</t>
  </si>
  <si>
    <t>Gdynia</t>
  </si>
  <si>
    <t>Sopot</t>
  </si>
  <si>
    <t>Z DOCHODU MAŁOLETNICH DZIECI</t>
  </si>
  <si>
    <t>Z POZAROLN. DZIAŁALN. GOSP.</t>
  </si>
  <si>
    <t>Z NAJMU LUB DZIERŻAWY</t>
  </si>
  <si>
    <t>Z DZIAŁÓW SPECJAL. PROD. ROLNEJ</t>
  </si>
  <si>
    <t>Z POZOSTAŁYCH ZRODEŁ</t>
  </si>
  <si>
    <t>Z DZIAŁALNOŚCI WYKONYWANEJ OSOBIŚCIE</t>
  </si>
  <si>
    <t>Z WYNAGRODZENIA ZE STOSUNKU: PRACY, SŁUŻBOWEGO...</t>
  </si>
  <si>
    <t>Z DZIAŁÓW SPECJ. PROD. ROLNEJ</t>
  </si>
  <si>
    <t>Z POZOSTAŁYCH ŹRÓDEŁ</t>
  </si>
  <si>
    <t>Z WYNAGRODZENIA ZE STOSUNKU; PRACY, SŁUŻBOWEGO</t>
  </si>
  <si>
    <t>Dochody w przeliczeniu na 1 źródło dochodów</t>
  </si>
  <si>
    <t>-</t>
  </si>
  <si>
    <t>zmiana r./r. %</t>
  </si>
  <si>
    <t>ŹRÓDŁA DOCHODÓW</t>
  </si>
  <si>
    <t>Źródło: Referat Badań i Analiz Społeczno-Gospodarczych, WPG, UMG na podstawie danych Izby Administracji Skarbowej w Gdańsku.</t>
  </si>
  <si>
    <t>UWAGA: Dane począwszy od 2009 r. bazują na metodzie opartej o technikę próbkowania.</t>
  </si>
  <si>
    <t>Liczba źródeł dochodów wskazana w rozliczeniach podatu PIT przez osoby rozliczające się w Gdańsku</t>
  </si>
  <si>
    <t>Wielkość dochodów wg źródła wskazana w rozliczeniach podatu PIT przez osoby rozliczające się w Gdańsku (w zł)</t>
  </si>
  <si>
    <t>Średnie dochody roczne wg źródeł wskazane w rozliczeniach podatu PIT przez osoby rozliczające się w Gdańsku (w zł)</t>
  </si>
  <si>
    <t>Średnie dochody miesięczne wg źródeł wskazane w rozliczeniach podatu PIT przez osoby rozliczające się w Gdańsku (w zł)</t>
  </si>
  <si>
    <t>Zestawienie struktury podatników PIT wg źródeł dochodów za 2009 r.</t>
  </si>
  <si>
    <t>Zestawienie struktury podatników PIT wg źródeł dochodów za 2010 r.</t>
  </si>
  <si>
    <t>Zestawienie struktury podatników PIT wg źródeł dochodów za 2011 r.</t>
  </si>
  <si>
    <t>Zestawienie struktury podatników PIT wg źródeł dochodów za 2012 r.</t>
  </si>
  <si>
    <t>DOCHODY</t>
  </si>
  <si>
    <t>LICZBA ŹRÓDEŁ DOCHODÓW</t>
  </si>
  <si>
    <t>Zestawienie struktury podatników PIT wg źródeł dochodów za 2013 r.</t>
  </si>
  <si>
    <t>Zestawienie struktury podatników PIT wg źródeł dochodów za 2014 r.</t>
  </si>
  <si>
    <t>Zestawienie struktury podatników PIT wg źródeł dochodów za 2015 r.</t>
  </si>
  <si>
    <t>Zestawienie struktury podatników PIT wg źródeł dochodów za 2016 r.</t>
  </si>
  <si>
    <t>Źródło: Opracowanie własne Referat Badań i Analiz Społeczno-Gospodarczych, WPG, UMG na podstawie danych Izby Administracji Skarbowej w Gdańsku.</t>
  </si>
  <si>
    <t>zmiana r./r. 
w zł</t>
  </si>
  <si>
    <t>Zestawienie struktury podatników PIT wg źródeł dochodów za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</si>
</sst>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[$zł-415];[Red]&quot;-&quot;#,##0.00&quot; &quot;[$zł-415]"/>
    <numFmt numFmtId="165" formatCode="#,##0.0"/>
    <numFmt numFmtId="166" formatCode="0.0"/>
    <numFmt numFmtId="167" formatCode="0.0%"/>
  </numFmts>
  <fonts count="20">
    <font>
      <sz val="12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6"/>
      <color theme="1"/>
      <name val="Arial1"/>
      <charset val="238"/>
    </font>
    <font>
      <b/>
      <i/>
      <u/>
      <sz val="12"/>
      <color theme="1"/>
      <name val="Arial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8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00A082"/>
        <bgColor indexed="3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49">
    <xf numFmtId="0" fontId="0" fillId="0" borderId="0" xfId="0"/>
    <xf numFmtId="0" fontId="1" fillId="0" borderId="0" xfId="0" applyFont="1"/>
    <xf numFmtId="3" fontId="6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right" vertical="center"/>
    </xf>
    <xf numFmtId="167" fontId="11" fillId="0" borderId="4" xfId="0" applyNumberFormat="1" applyFont="1" applyBorder="1" applyAlignment="1">
      <alignment vertical="center"/>
    </xf>
    <xf numFmtId="167" fontId="11" fillId="5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/>
    <xf numFmtId="0" fontId="14" fillId="0" borderId="0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>
      <alignment horizontal="center" vertical="center"/>
    </xf>
    <xf numFmtId="4" fontId="15" fillId="0" borderId="0" xfId="1" applyNumberFormat="1" applyFont="1" applyFill="1" applyBorder="1" applyAlignment="1" applyProtection="1">
      <alignment horizontal="center" vertical="center"/>
    </xf>
    <xf numFmtId="165" fontId="16" fillId="0" borderId="1" xfId="1" applyNumberFormat="1" applyFont="1" applyFill="1" applyBorder="1" applyAlignment="1" applyProtection="1">
      <alignment horizontal="right" vertical="center"/>
    </xf>
    <xf numFmtId="165" fontId="16" fillId="0" borderId="1" xfId="1" applyNumberFormat="1" applyFont="1" applyFill="1" applyBorder="1" applyAlignment="1" applyProtection="1">
      <alignment vertical="center"/>
    </xf>
    <xf numFmtId="165" fontId="16" fillId="2" borderId="1" xfId="1" applyNumberFormat="1" applyFont="1" applyFill="1" applyBorder="1" applyAlignment="1" applyProtection="1">
      <alignment vertical="center"/>
    </xf>
    <xf numFmtId="3" fontId="16" fillId="0" borderId="1" xfId="1" applyNumberFormat="1" applyFont="1" applyFill="1" applyBorder="1" applyAlignment="1" applyProtection="1">
      <alignment horizontal="right" vertical="center"/>
    </xf>
    <xf numFmtId="3" fontId="16" fillId="0" borderId="1" xfId="1" applyNumberFormat="1" applyFont="1" applyFill="1" applyBorder="1" applyAlignment="1" applyProtection="1">
      <alignment vertical="center"/>
    </xf>
    <xf numFmtId="3" fontId="16" fillId="2" borderId="1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166" fontId="14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 wrapText="1"/>
    </xf>
    <xf numFmtId="4" fontId="14" fillId="0" borderId="0" xfId="1" applyNumberFormat="1" applyFont="1" applyFill="1" applyBorder="1" applyAlignment="1" applyProtection="1">
      <alignment vertical="center"/>
    </xf>
    <xf numFmtId="166" fontId="14" fillId="0" borderId="0" xfId="1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14" fillId="0" borderId="0" xfId="1" applyNumberFormat="1" applyFont="1" applyFill="1" applyBorder="1" applyAlignment="1" applyProtection="1">
      <alignment vertical="center"/>
    </xf>
    <xf numFmtId="165" fontId="16" fillId="0" borderId="1" xfId="1" applyNumberFormat="1" applyFont="1" applyFill="1" applyBorder="1" applyAlignment="1" applyProtection="1">
      <alignment vertical="center" wrapText="1"/>
    </xf>
    <xf numFmtId="165" fontId="16" fillId="2" borderId="1" xfId="1" applyNumberFormat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>
      <alignment wrapText="1"/>
    </xf>
    <xf numFmtId="4" fontId="14" fillId="0" borderId="0" xfId="1" applyNumberFormat="1" applyFont="1" applyFill="1" applyBorder="1" applyAlignment="1" applyProtection="1"/>
    <xf numFmtId="0" fontId="10" fillId="3" borderId="1" xfId="1" applyNumberFormat="1" applyFont="1" applyFill="1" applyBorder="1" applyAlignment="1" applyProtection="1">
      <alignment horizontal="center" vertical="center"/>
    </xf>
    <xf numFmtId="4" fontId="10" fillId="3" borderId="1" xfId="1" applyNumberFormat="1" applyFont="1" applyFill="1" applyBorder="1" applyAlignment="1" applyProtection="1">
      <alignment horizontal="center" vertical="center"/>
    </xf>
    <xf numFmtId="3" fontId="18" fillId="0" borderId="1" xfId="1" applyNumberFormat="1" applyFont="1" applyFill="1" applyBorder="1" applyAlignment="1" applyProtection="1">
      <alignment horizontal="right" vertical="center"/>
    </xf>
    <xf numFmtId="0" fontId="17" fillId="6" borderId="1" xfId="1" applyNumberFormat="1" applyFont="1" applyFill="1" applyBorder="1" applyAlignment="1" applyProtection="1">
      <alignment horizontal="center" vertical="center"/>
    </xf>
    <xf numFmtId="3" fontId="14" fillId="0" borderId="1" xfId="1" applyNumberFormat="1" applyFont="1" applyFill="1" applyBorder="1" applyAlignment="1" applyProtection="1">
      <alignment horizontal="right" vertical="center"/>
    </xf>
    <xf numFmtId="0" fontId="17" fillId="6" borderId="3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/>
    <xf numFmtId="0" fontId="14" fillId="4" borderId="1" xfId="1" applyNumberFormat="1" applyFont="1" applyFill="1" applyBorder="1" applyAlignment="1" applyProtection="1">
      <alignment vertical="center" wrapText="1"/>
    </xf>
    <xf numFmtId="0" fontId="10" fillId="3" borderId="1" xfId="1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0" fontId="10" fillId="3" borderId="1" xfId="1" applyNumberFormat="1" applyFont="1" applyFill="1" applyBorder="1" applyAlignment="1" applyProtection="1">
      <alignment horizontal="center" vertical="center"/>
    </xf>
    <xf numFmtId="0" fontId="17" fillId="6" borderId="1" xfId="1" applyNumberFormat="1" applyFont="1" applyFill="1" applyBorder="1" applyAlignment="1" applyProtection="1">
      <alignment horizontal="center" vertical="center" wrapText="1"/>
    </xf>
  </cellXfs>
  <cellStyles count="6">
    <cellStyle name="Dziesiętny 2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  <colors>
    <mruColors>
      <color rgb="FFD73533"/>
      <color rgb="FF00A082"/>
      <color rgb="FFF5D0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pl-PL" sz="1400" b="0"/>
              <a:t>Liczba</a:t>
            </a:r>
            <a:r>
              <a:rPr lang="pl-PL" sz="1400" b="0" baseline="0"/>
              <a:t> źródeł dochodów oraz kwota dochodów wskazana w rozliczeniach PIT przez osoby rozliczające się w Gdańsku</a:t>
            </a:r>
            <a:endParaRPr lang="pl-PL" sz="1400" b="0"/>
          </a:p>
        </c:rich>
      </c:tx>
      <c:layout>
        <c:manualLayout>
          <c:xMode val="edge"/>
          <c:yMode val="edge"/>
          <c:x val="7.1735310244993744E-2"/>
          <c:y val="4.7205677470528645E-2"/>
        </c:manualLayout>
      </c:layout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9932965201428324"/>
          <c:w val="0.73197952356638019"/>
          <c:h val="0.70730782563696315"/>
        </c:manualLayout>
      </c:layout>
      <c:barChart>
        <c:barDir val="col"/>
        <c:grouping val="clustered"/>
        <c:varyColors val="0"/>
        <c:ser>
          <c:idx val="0"/>
          <c:order val="0"/>
          <c:tx>
            <c:v>Liczba źródeł dochodów (oś lewa)</c:v>
          </c:tx>
          <c:spPr>
            <a:solidFill>
              <a:schemeClr val="accent1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'Gdańsk - podatnicy wg źródeł'!$B$3:$L$3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'Gdańsk - podatnicy wg źródeł'!$B$11:$L$11</c:f>
              <c:numCache>
                <c:formatCode>#,##0</c:formatCode>
                <c:ptCount val="11"/>
                <c:pt idx="0">
                  <c:v>272952</c:v>
                </c:pt>
                <c:pt idx="1">
                  <c:v>284811</c:v>
                </c:pt>
                <c:pt idx="2">
                  <c:v>276941</c:v>
                </c:pt>
                <c:pt idx="3">
                  <c:v>267826</c:v>
                </c:pt>
                <c:pt idx="4">
                  <c:v>271919</c:v>
                </c:pt>
                <c:pt idx="5">
                  <c:v>270859</c:v>
                </c:pt>
                <c:pt idx="6">
                  <c:v>269644</c:v>
                </c:pt>
                <c:pt idx="7">
                  <c:v>268349</c:v>
                </c:pt>
                <c:pt idx="8">
                  <c:v>272453</c:v>
                </c:pt>
                <c:pt idx="9">
                  <c:v>277842</c:v>
                </c:pt>
                <c:pt idx="10">
                  <c:v>287249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1738728"/>
        <c:axId val="351018632"/>
      </c:barChart>
      <c:lineChart>
        <c:grouping val="standard"/>
        <c:varyColors val="0"/>
        <c:ser>
          <c:idx val="1"/>
          <c:order val="1"/>
          <c:tx>
            <c:v>Wielkość dochodów (oś prawa)</c:v>
          </c:tx>
          <c:spPr>
            <a:ln>
              <a:solidFill>
                <a:srgbClr val="D73533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D73533"/>
              </a:solidFill>
              <a:ln>
                <a:solidFill>
                  <a:srgbClr val="00A082"/>
                </a:solidFill>
              </a:ln>
            </c:spPr>
          </c:marker>
          <c:dLbls>
            <c:spPr>
              <a:solidFill>
                <a:srgbClr val="F5D0CF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/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'Gdańsk - podatnicy wg źródeł'!$B$24:$L$24</c:f>
              <c:numCache>
                <c:formatCode>#,##0</c:formatCode>
                <c:ptCount val="11"/>
                <c:pt idx="0">
                  <c:v>6019431148</c:v>
                </c:pt>
                <c:pt idx="1">
                  <c:v>7681120621.1899996</c:v>
                </c:pt>
                <c:pt idx="2">
                  <c:v>7874996271.9399996</c:v>
                </c:pt>
                <c:pt idx="3">
                  <c:v>7426475057.6399994</c:v>
                </c:pt>
                <c:pt idx="4">
                  <c:v>7841031352.0900002</c:v>
                </c:pt>
                <c:pt idx="5">
                  <c:v>8024282685.9599991</c:v>
                </c:pt>
                <c:pt idx="6">
                  <c:v>8244376537.6599989</c:v>
                </c:pt>
                <c:pt idx="7">
                  <c:v>8623017218.1900005</c:v>
                </c:pt>
                <c:pt idx="8">
                  <c:v>9092207245.8600006</c:v>
                </c:pt>
                <c:pt idx="9">
                  <c:v>9641125710.9300003</c:v>
                </c:pt>
                <c:pt idx="10">
                  <c:v>10498155352.789999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18240"/>
        <c:axId val="351015888"/>
      </c:lineChart>
      <c:catAx>
        <c:axId val="401738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pl-PL"/>
          </a:p>
        </c:txPr>
        <c:crossAx val="351018632"/>
        <c:crosses val="autoZero"/>
        <c:auto val="1"/>
        <c:lblAlgn val="ctr"/>
        <c:lblOffset val="100"/>
        <c:noMultiLvlLbl val="0"/>
      </c:catAx>
      <c:valAx>
        <c:axId val="3510186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401738728"/>
        <c:crosses val="autoZero"/>
        <c:crossBetween val="between"/>
      </c:valAx>
      <c:valAx>
        <c:axId val="35101588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35101824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86721212030792794"/>
                <c:y val="0.1892030677171469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pl-PL"/>
                    <a:t>w mln zł</a:t>
                  </a:r>
                </a:p>
              </c:rich>
            </c:tx>
          </c:dispUnitsLbl>
        </c:dispUnits>
      </c:valAx>
      <c:catAx>
        <c:axId val="351018240"/>
        <c:scaling>
          <c:orientation val="minMax"/>
        </c:scaling>
        <c:delete val="1"/>
        <c:axPos val="b"/>
        <c:majorTickMark val="out"/>
        <c:minorTickMark val="none"/>
        <c:tickLblPos val="none"/>
        <c:crossAx val="351015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8184226196003834"/>
          <c:y val="0.4498467955440637"/>
          <c:w val="0.11072006599355755"/>
          <c:h val="0.464536522383439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Średnie dochody roczne wskazane w rozliczeniach podatu PIT za 2017 r. przez osoby</a:t>
            </a:r>
          </a:p>
          <a:p>
            <a:pPr>
              <a:defRPr/>
            </a:pP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rozliczające się w trójmieście</a:t>
            </a:r>
            <a:r>
              <a:rPr lang="pl-PL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(w zł)</a:t>
            </a:r>
          </a:p>
        </c:rich>
      </c:tx>
      <c:layout>
        <c:manualLayout>
          <c:xMode val="edge"/>
          <c:yMode val="edge"/>
          <c:x val="0.15975002256054038"/>
          <c:y val="2.2019072132647449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6268122987427958E-2"/>
          <c:y val="0.17267683308775506"/>
          <c:w val="0.81383463334521033"/>
          <c:h val="0.68524244137762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'Trójmiasto- podatnicy wg źródeł'!$K$100</c:f>
              <c:strCache>
                <c:ptCount val="1"/>
                <c:pt idx="0">
                  <c:v>Gdańsk</c:v>
                </c:pt>
              </c:strCache>
            </c:strRef>
          </c:tx>
          <c:spPr>
            <a:solidFill>
              <a:schemeClr val="tx2">
                <a:lumMod val="90000"/>
                <a:lumOff val="1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'Trójmiasto- podatnicy wg źródeł'!$A$101:$A$107</c:f>
              <c:strCache>
                <c:ptCount val="7"/>
                <c:pt idx="0">
                  <c:v>Z DOCHODU MAŁOLETNICH DZIECI</c:v>
                </c:pt>
                <c:pt idx="1">
                  <c:v>Z POZAROLN. DZIAŁALN. GOSP.</c:v>
                </c:pt>
                <c:pt idx="2">
                  <c:v>Z NAJMU LUB DZIERŻAWY</c:v>
                </c:pt>
                <c:pt idx="3">
                  <c:v>Z DZIAŁÓW SPECJ. PROD. ROLNEJ</c:v>
                </c:pt>
                <c:pt idx="4">
                  <c:v>Z POZOSTAŁYCH ŹRÓDEŁ</c:v>
                </c:pt>
                <c:pt idx="5">
                  <c:v>Z DZIAŁALNOŚCI WYKONYWANEJ OSOBIŚCIE</c:v>
                </c:pt>
                <c:pt idx="6">
                  <c:v>Z WYNAGRODZENIA ZE STOSUNKU; PRACY, SŁUŻBOWEGO</c:v>
                </c:pt>
              </c:strCache>
            </c:strRef>
          </c:cat>
          <c:val>
            <c:numRef>
              <c:f>'Trójmiasto- podatnicy wg źródeł'!$K$101:$K$107</c:f>
              <c:numCache>
                <c:formatCode>#,##0</c:formatCode>
                <c:ptCount val="7"/>
                <c:pt idx="0">
                  <c:v>4722.7433187772922</c:v>
                </c:pt>
                <c:pt idx="1">
                  <c:v>42464.540277611937</c:v>
                </c:pt>
                <c:pt idx="2">
                  <c:v>10423.329458179905</c:v>
                </c:pt>
                <c:pt idx="3">
                  <c:v>4346.7594708994711</c:v>
                </c:pt>
                <c:pt idx="4">
                  <c:v>5720.8700927357022</c:v>
                </c:pt>
                <c:pt idx="5">
                  <c:v>10906.781850485675</c:v>
                </c:pt>
                <c:pt idx="6">
                  <c:v>52508.231817542561</c:v>
                </c:pt>
              </c:numCache>
            </c:numRef>
          </c:val>
        </c:ser>
        <c:ser>
          <c:idx val="1"/>
          <c:order val="1"/>
          <c:tx>
            <c:strRef>
              <c:f>'Trójmiasto- podatnicy wg źródeł'!$L$100</c:f>
              <c:strCache>
                <c:ptCount val="1"/>
                <c:pt idx="0">
                  <c:v>Gdynia</c:v>
                </c:pt>
              </c:strCache>
            </c:strRef>
          </c:tx>
          <c:spPr>
            <a:solidFill>
              <a:srgbClr val="D735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'Trójmiasto- podatnicy wg źródeł'!$A$101:$A$107</c:f>
              <c:strCache>
                <c:ptCount val="7"/>
                <c:pt idx="0">
                  <c:v>Z DOCHODU MAŁOLETNICH DZIECI</c:v>
                </c:pt>
                <c:pt idx="1">
                  <c:v>Z POZAROLN. DZIAŁALN. GOSP.</c:v>
                </c:pt>
                <c:pt idx="2">
                  <c:v>Z NAJMU LUB DZIERŻAWY</c:v>
                </c:pt>
                <c:pt idx="3">
                  <c:v>Z DZIAŁÓW SPECJ. PROD. ROLNEJ</c:v>
                </c:pt>
                <c:pt idx="4">
                  <c:v>Z POZOSTAŁYCH ŹRÓDEŁ</c:v>
                </c:pt>
                <c:pt idx="5">
                  <c:v>Z DZIAŁALNOŚCI WYKONYWANEJ OSOBIŚCIE</c:v>
                </c:pt>
                <c:pt idx="6">
                  <c:v>Z WYNAGRODZENIA ZE STOSUNKU; PRACY, SŁUŻBOWEGO</c:v>
                </c:pt>
              </c:strCache>
            </c:strRef>
          </c:cat>
          <c:val>
            <c:numRef>
              <c:f>'Trójmiasto- podatnicy wg źródeł'!$L$101:$L$107</c:f>
              <c:numCache>
                <c:formatCode>#,##0</c:formatCode>
                <c:ptCount val="7"/>
                <c:pt idx="0">
                  <c:v>4860.8784693877551</c:v>
                </c:pt>
                <c:pt idx="1">
                  <c:v>40885.254478452494</c:v>
                </c:pt>
                <c:pt idx="2">
                  <c:v>11988.374747048903</c:v>
                </c:pt>
                <c:pt idx="3">
                  <c:v>5055.9385333333339</c:v>
                </c:pt>
                <c:pt idx="4">
                  <c:v>5836.2793611516518</c:v>
                </c:pt>
                <c:pt idx="5">
                  <c:v>11247.178835555298</c:v>
                </c:pt>
                <c:pt idx="6">
                  <c:v>51266.538110582158</c:v>
                </c:pt>
              </c:numCache>
            </c:numRef>
          </c:val>
        </c:ser>
        <c:ser>
          <c:idx val="2"/>
          <c:order val="2"/>
          <c:tx>
            <c:strRef>
              <c:f>'Trójmiasto- podatnicy wg źródeł'!$M$100</c:f>
              <c:strCache>
                <c:ptCount val="1"/>
                <c:pt idx="0">
                  <c:v>Sopot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'Trójmiasto- podatnicy wg źródeł'!$A$101:$A$107</c:f>
              <c:strCache>
                <c:ptCount val="7"/>
                <c:pt idx="0">
                  <c:v>Z DOCHODU MAŁOLETNICH DZIECI</c:v>
                </c:pt>
                <c:pt idx="1">
                  <c:v>Z POZAROLN. DZIAŁALN. GOSP.</c:v>
                </c:pt>
                <c:pt idx="2">
                  <c:v>Z NAJMU LUB DZIERŻAWY</c:v>
                </c:pt>
                <c:pt idx="3">
                  <c:v>Z DZIAŁÓW SPECJ. PROD. ROLNEJ</c:v>
                </c:pt>
                <c:pt idx="4">
                  <c:v>Z POZOSTAŁYCH ŹRÓDEŁ</c:v>
                </c:pt>
                <c:pt idx="5">
                  <c:v>Z DZIAŁALNOŚCI WYKONYWANEJ OSOBIŚCIE</c:v>
                </c:pt>
                <c:pt idx="6">
                  <c:v>Z WYNAGRODZENIA ZE STOSUNKU; PRACY, SŁUŻBOWEGO</c:v>
                </c:pt>
              </c:strCache>
            </c:strRef>
          </c:cat>
          <c:val>
            <c:numRef>
              <c:f>'Trójmiasto- podatnicy wg źródeł'!$M$101:$M$107</c:f>
              <c:numCache>
                <c:formatCode>#,##0</c:formatCode>
                <c:ptCount val="7"/>
                <c:pt idx="0">
                  <c:v>6660.7555555555555</c:v>
                </c:pt>
                <c:pt idx="1">
                  <c:v>38886.904820193638</c:v>
                </c:pt>
                <c:pt idx="2">
                  <c:v>12683.075319148937</c:v>
                </c:pt>
                <c:pt idx="3">
                  <c:v>5864.7493750000003</c:v>
                </c:pt>
                <c:pt idx="4">
                  <c:v>6995.81539943609</c:v>
                </c:pt>
                <c:pt idx="5">
                  <c:v>15004.723141134349</c:v>
                </c:pt>
                <c:pt idx="6">
                  <c:v>58902.579943064688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3"/>
        <c:axId val="351016672"/>
        <c:axId val="351019808"/>
      </c:barChart>
      <c:catAx>
        <c:axId val="3510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1019808"/>
        <c:crosses val="autoZero"/>
        <c:auto val="1"/>
        <c:lblAlgn val="ctr"/>
        <c:lblOffset val="100"/>
        <c:noMultiLvlLbl val="0"/>
      </c:catAx>
      <c:valAx>
        <c:axId val="35101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5101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27743522464201"/>
          <c:y val="0.3038619570125296"/>
          <c:w val="9.8777917144392116E-2"/>
          <c:h val="0.44631718015192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1059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0" y="0"/>
          <a:ext cx="14040909" cy="298679"/>
          <a:chOff x="0" y="0"/>
          <a:chExt cx="14574319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11972925" cy="298679"/>
            <a:chOff x="0" y="0"/>
            <a:chExt cx="9708203" cy="298679"/>
          </a:xfrm>
        </xdr:grpSpPr>
        <xdr:grpSp>
          <xdr:nvGrpSpPr>
            <xdr:cNvPr id="9" name="Grupa 8"/>
            <xdr:cNvGrpSpPr/>
          </xdr:nvGrpSpPr>
          <xdr:grpSpPr>
            <a:xfrm>
              <a:off x="0" y="0"/>
              <a:ext cx="7591425" cy="298679"/>
              <a:chOff x="0" y="0"/>
              <a:chExt cx="7591425" cy="298679"/>
            </a:xfrm>
          </xdr:grpSpPr>
          <xdr:grpSp>
            <xdr:nvGrpSpPr>
              <xdr:cNvPr id="14" name="Grupa 13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4" name="Obraz 2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5" name="Obraz 2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6" name="Obraz 2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7" name="Obraz 2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5" name="Grupa 14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0" name="Obraz 1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2" name="Obraz 2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3" name="Obraz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6" name="Grupa 15"/>
              <xdr:cNvGrpSpPr/>
            </xdr:nvGrpSpPr>
            <xdr:grpSpPr>
              <a:xfrm>
                <a:off x="5638800" y="0"/>
                <a:ext cx="1952625" cy="298679"/>
                <a:chOff x="0" y="0"/>
                <a:chExt cx="1952625" cy="298679"/>
              </a:xfrm>
            </xdr:grpSpPr>
            <xdr:pic>
              <xdr:nvPicPr>
                <xdr:cNvPr id="17" name="Obraz 1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8" name="Obraz 1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9" name="Obraz 1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542925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10" name="Grupa 9"/>
            <xdr:cNvGrpSpPr/>
          </xdr:nvGrpSpPr>
          <xdr:grpSpPr>
            <a:xfrm>
              <a:off x="7591425" y="0"/>
              <a:ext cx="2116778" cy="298679"/>
              <a:chOff x="0" y="0"/>
              <a:chExt cx="2116778" cy="298679"/>
            </a:xfrm>
          </xdr:grpSpPr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2" name="Obraz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3" name="Obraz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5" name="Grupa 4"/>
          <xdr:cNvGrpSpPr/>
        </xdr:nvGrpSpPr>
        <xdr:grpSpPr>
          <a:xfrm>
            <a:off x="11963741" y="0"/>
            <a:ext cx="2610578" cy="298679"/>
            <a:chOff x="-8550" y="0"/>
            <a:chExt cx="2116778" cy="298679"/>
          </a:xfrm>
        </xdr:grpSpPr>
        <xdr:pic>
          <xdr:nvPicPr>
            <xdr:cNvPr id="6" name="Obraz 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-8550" y="0"/>
              <a:ext cx="707078" cy="298679"/>
            </a:xfrm>
            <a:prstGeom prst="rect">
              <a:avLst/>
            </a:prstGeom>
          </xdr:spPr>
        </xdr:pic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96300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11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2524125</xdr:colOff>
      <xdr:row>53</xdr:row>
      <xdr:rowOff>10585</xdr:rowOff>
    </xdr:from>
    <xdr:to>
      <xdr:col>12</xdr:col>
      <xdr:colOff>968375</xdr:colOff>
      <xdr:row>77</xdr:row>
      <xdr:rowOff>63500</xdr:rowOff>
    </xdr:to>
    <xdr:graphicFrame macro="">
      <xdr:nvGraphicFramePr>
        <xdr:cNvPr id="28" name="Wykres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1066800</xdr:colOff>
      <xdr:row>0</xdr:row>
      <xdr:rowOff>298679</xdr:rowOff>
    </xdr:to>
    <xdr:grpSp>
      <xdr:nvGrpSpPr>
        <xdr:cNvPr id="4" name="Grupa 3"/>
        <xdr:cNvGrpSpPr/>
      </xdr:nvGrpSpPr>
      <xdr:grpSpPr>
        <a:xfrm>
          <a:off x="0" y="0"/>
          <a:ext cx="13628594" cy="298679"/>
          <a:chOff x="0" y="0"/>
          <a:chExt cx="14574686" cy="298679"/>
        </a:xfrm>
      </xdr:grpSpPr>
      <xdr:grpSp>
        <xdr:nvGrpSpPr>
          <xdr:cNvPr id="5" name="Grupa 4"/>
          <xdr:cNvGrpSpPr/>
        </xdr:nvGrpSpPr>
        <xdr:grpSpPr>
          <a:xfrm>
            <a:off x="0" y="0"/>
            <a:ext cx="11972925" cy="298679"/>
            <a:chOff x="0" y="0"/>
            <a:chExt cx="9708203" cy="298679"/>
          </a:xfrm>
        </xdr:grpSpPr>
        <xdr:grpSp>
          <xdr:nvGrpSpPr>
            <xdr:cNvPr id="10" name="Grupa 9"/>
            <xdr:cNvGrpSpPr/>
          </xdr:nvGrpSpPr>
          <xdr:grpSpPr>
            <a:xfrm>
              <a:off x="0" y="0"/>
              <a:ext cx="7591425" cy="298679"/>
              <a:chOff x="0" y="0"/>
              <a:chExt cx="7591425" cy="298679"/>
            </a:xfrm>
          </xdr:grpSpPr>
          <xdr:grpSp>
            <xdr:nvGrpSpPr>
              <xdr:cNvPr id="15" name="Grupa 14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5" name="Obraz 2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6" name="Obraz 2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7" name="Obraz 2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8" name="Obraz 2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6" name="Grupa 15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1" name="Obraz 2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2" name="Obraz 2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3" name="Obraz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4" name="Obraz 2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7" name="Grupa 16"/>
              <xdr:cNvGrpSpPr/>
            </xdr:nvGrpSpPr>
            <xdr:grpSpPr>
              <a:xfrm>
                <a:off x="5638800" y="0"/>
                <a:ext cx="1952625" cy="298679"/>
                <a:chOff x="0" y="0"/>
                <a:chExt cx="1952625" cy="298679"/>
              </a:xfrm>
            </xdr:grpSpPr>
            <xdr:pic>
              <xdr:nvPicPr>
                <xdr:cNvPr id="18" name="Obraz 1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9" name="Obraz 1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0" name="Obraz 1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542925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11" name="Grupa 10"/>
            <xdr:cNvGrpSpPr/>
          </xdr:nvGrpSpPr>
          <xdr:grpSpPr>
            <a:xfrm>
              <a:off x="7591425" y="0"/>
              <a:ext cx="2116778" cy="298679"/>
              <a:chOff x="0" y="0"/>
              <a:chExt cx="2116778" cy="298679"/>
            </a:xfrm>
          </xdr:grpSpPr>
          <xdr:pic>
            <xdr:nvPicPr>
              <xdr:cNvPr id="12" name="Obraz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3" name="Obraz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4" name="Obraz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6" name="Grupa 5"/>
          <xdr:cNvGrpSpPr/>
        </xdr:nvGrpSpPr>
        <xdr:grpSpPr>
          <a:xfrm>
            <a:off x="11964108" y="0"/>
            <a:ext cx="2610578" cy="298679"/>
            <a:chOff x="-8253" y="0"/>
            <a:chExt cx="2116778" cy="298679"/>
          </a:xfrm>
        </xdr:grpSpPr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-8253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96598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1447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1038225</xdr:colOff>
      <xdr:row>110</xdr:row>
      <xdr:rowOff>3571</xdr:rowOff>
    </xdr:from>
    <xdr:to>
      <xdr:col>8</xdr:col>
      <xdr:colOff>714374</xdr:colOff>
      <xdr:row>134</xdr:row>
      <xdr:rowOff>154780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GWL_2.0">
    <a:dk1>
      <a:srgbClr val="000000"/>
    </a:dk1>
    <a:lt1>
      <a:srgbClr val="FFFFFF"/>
    </a:lt1>
    <a:dk2>
      <a:srgbClr val="006451"/>
    </a:dk2>
    <a:lt2>
      <a:srgbClr val="009074"/>
    </a:lt2>
    <a:accent1>
      <a:srgbClr val="009074"/>
    </a:accent1>
    <a:accent2>
      <a:srgbClr val="F2F2F2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/>
  </sheetViews>
  <sheetFormatPr defaultColWidth="9.5546875" defaultRowHeight="15"/>
  <cols>
    <col min="1" max="1" width="38.6640625" style="1" customWidth="1"/>
    <col min="2" max="12" width="10.21875" style="1" customWidth="1"/>
    <col min="13" max="13" width="12.6640625" style="1" customWidth="1"/>
    <col min="14" max="25" width="9.5546875" style="1" customWidth="1"/>
    <col min="26" max="16384" width="9.5546875" style="1"/>
  </cols>
  <sheetData>
    <row r="1" spans="1:13" ht="30" customHeight="1"/>
    <row r="2" spans="1:13" ht="15.75">
      <c r="A2" s="14" t="s">
        <v>27</v>
      </c>
    </row>
    <row r="3" spans="1:13" ht="30" customHeight="1">
      <c r="A3" s="11" t="s">
        <v>24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2">
        <v>2017</v>
      </c>
      <c r="M3" s="6" t="s">
        <v>23</v>
      </c>
    </row>
    <row r="4" spans="1:13" ht="20.25" customHeight="1">
      <c r="A4" s="3" t="s">
        <v>4</v>
      </c>
      <c r="B4" s="2">
        <v>341</v>
      </c>
      <c r="C4" s="2">
        <v>199</v>
      </c>
      <c r="D4" s="2">
        <v>0</v>
      </c>
      <c r="E4" s="2">
        <v>230</v>
      </c>
      <c r="F4" s="2">
        <v>190</v>
      </c>
      <c r="G4" s="2">
        <v>171</v>
      </c>
      <c r="H4" s="2">
        <v>182</v>
      </c>
      <c r="I4" s="2">
        <v>157</v>
      </c>
      <c r="J4" s="2">
        <v>172</v>
      </c>
      <c r="K4" s="2">
        <v>220</v>
      </c>
      <c r="L4" s="2">
        <v>229</v>
      </c>
      <c r="M4" s="9">
        <f>L4/K4-1</f>
        <v>4.0909090909091006E-2</v>
      </c>
    </row>
    <row r="5" spans="1:13" ht="20.25" customHeight="1">
      <c r="A5" s="3" t="s">
        <v>1</v>
      </c>
      <c r="B5" s="2">
        <v>11871</v>
      </c>
      <c r="C5" s="2">
        <v>11741</v>
      </c>
      <c r="D5" s="2">
        <v>12338</v>
      </c>
      <c r="E5" s="2">
        <v>14232</v>
      </c>
      <c r="F5" s="2">
        <v>14825</v>
      </c>
      <c r="G5" s="2">
        <v>14690</v>
      </c>
      <c r="H5" s="2">
        <v>14964</v>
      </c>
      <c r="I5" s="2">
        <v>15495</v>
      </c>
      <c r="J5" s="2">
        <v>15961</v>
      </c>
      <c r="K5" s="2">
        <v>16240</v>
      </c>
      <c r="L5" s="2">
        <v>16750</v>
      </c>
      <c r="M5" s="9">
        <f t="shared" ref="M5:M11" si="0">L5/K5-1</f>
        <v>3.1403940886699511E-2</v>
      </c>
    </row>
    <row r="6" spans="1:13" ht="20.25" customHeight="1">
      <c r="A6" s="3" t="s">
        <v>2</v>
      </c>
      <c r="B6" s="2">
        <v>2648</v>
      </c>
      <c r="C6" s="2">
        <v>3184</v>
      </c>
      <c r="D6" s="2">
        <v>2388</v>
      </c>
      <c r="E6" s="2">
        <v>2194</v>
      </c>
      <c r="F6" s="2">
        <v>2043</v>
      </c>
      <c r="G6" s="2">
        <v>1968</v>
      </c>
      <c r="H6" s="2">
        <v>1964</v>
      </c>
      <c r="I6" s="2">
        <v>1941</v>
      </c>
      <c r="J6" s="2">
        <v>1907</v>
      </c>
      <c r="K6" s="2">
        <v>1830</v>
      </c>
      <c r="L6" s="2">
        <v>1901</v>
      </c>
      <c r="M6" s="9">
        <f t="shared" si="0"/>
        <v>3.8797814207650383E-2</v>
      </c>
    </row>
    <row r="7" spans="1:13" ht="20.25" customHeight="1">
      <c r="A7" s="3" t="s">
        <v>5</v>
      </c>
      <c r="B7" s="2">
        <v>263</v>
      </c>
      <c r="C7" s="2">
        <v>398</v>
      </c>
      <c r="D7" s="2">
        <v>199</v>
      </c>
      <c r="E7" s="2">
        <v>208</v>
      </c>
      <c r="F7" s="2">
        <v>221</v>
      </c>
      <c r="G7" s="2">
        <v>206</v>
      </c>
      <c r="H7" s="2">
        <v>205</v>
      </c>
      <c r="I7" s="2">
        <v>203</v>
      </c>
      <c r="J7" s="2">
        <v>192</v>
      </c>
      <c r="K7" s="2">
        <v>184</v>
      </c>
      <c r="L7" s="2">
        <v>189</v>
      </c>
      <c r="M7" s="9">
        <f t="shared" si="0"/>
        <v>2.7173913043478271E-2</v>
      </c>
    </row>
    <row r="8" spans="1:13" ht="20.25" customHeight="1">
      <c r="A8" s="3" t="s">
        <v>6</v>
      </c>
      <c r="B8" s="2">
        <v>29883</v>
      </c>
      <c r="C8" s="2">
        <v>24926</v>
      </c>
      <c r="D8" s="2">
        <v>28703</v>
      </c>
      <c r="E8" s="2">
        <v>29141</v>
      </c>
      <c r="F8" s="2">
        <v>29609</v>
      </c>
      <c r="G8" s="2">
        <v>31602</v>
      </c>
      <c r="H8" s="2">
        <v>30283</v>
      </c>
      <c r="I8" s="2">
        <v>27720</v>
      </c>
      <c r="J8" s="2">
        <v>27457</v>
      </c>
      <c r="K8" s="2">
        <v>27150</v>
      </c>
      <c r="L8" s="2">
        <v>27174</v>
      </c>
      <c r="M8" s="9">
        <f t="shared" si="0"/>
        <v>8.8397790055250169E-4</v>
      </c>
    </row>
    <row r="9" spans="1:13" ht="20.25" customHeight="1">
      <c r="A9" s="3" t="s">
        <v>3</v>
      </c>
      <c r="B9" s="2">
        <v>69139</v>
      </c>
      <c r="C9" s="2">
        <v>71762</v>
      </c>
      <c r="D9" s="2">
        <v>60978</v>
      </c>
      <c r="E9" s="2">
        <v>64379</v>
      </c>
      <c r="F9" s="2">
        <v>67962</v>
      </c>
      <c r="G9" s="2">
        <v>68099</v>
      </c>
      <c r="H9" s="2">
        <v>68157</v>
      </c>
      <c r="I9" s="2">
        <v>69754</v>
      </c>
      <c r="J9" s="2">
        <v>71153</v>
      </c>
      <c r="K9" s="2">
        <v>71490</v>
      </c>
      <c r="L9" s="2">
        <v>73197</v>
      </c>
      <c r="M9" s="9">
        <f t="shared" si="0"/>
        <v>2.3877465379773311E-2</v>
      </c>
    </row>
    <row r="10" spans="1:13" ht="20.25" customHeight="1">
      <c r="A10" s="3" t="s">
        <v>0</v>
      </c>
      <c r="B10" s="2">
        <v>158807</v>
      </c>
      <c r="C10" s="2">
        <v>172601</v>
      </c>
      <c r="D10" s="2">
        <v>172335</v>
      </c>
      <c r="E10" s="2">
        <v>157442</v>
      </c>
      <c r="F10" s="2">
        <v>157069</v>
      </c>
      <c r="G10" s="2">
        <v>154123</v>
      </c>
      <c r="H10" s="2">
        <v>153889</v>
      </c>
      <c r="I10" s="2">
        <v>153079</v>
      </c>
      <c r="J10" s="2">
        <v>155611</v>
      </c>
      <c r="K10" s="2">
        <v>160728</v>
      </c>
      <c r="L10" s="2">
        <v>167809</v>
      </c>
      <c r="M10" s="9">
        <f t="shared" si="0"/>
        <v>4.405579612761934E-2</v>
      </c>
    </row>
    <row r="11" spans="1:13" ht="20.25" customHeight="1">
      <c r="A11" s="4" t="s">
        <v>7</v>
      </c>
      <c r="B11" s="5">
        <f t="shared" ref="B11:G11" si="1">SUM(B4:B10)</f>
        <v>272952</v>
      </c>
      <c r="C11" s="5">
        <f t="shared" si="1"/>
        <v>284811</v>
      </c>
      <c r="D11" s="5">
        <f t="shared" si="1"/>
        <v>276941</v>
      </c>
      <c r="E11" s="5">
        <f t="shared" si="1"/>
        <v>267826</v>
      </c>
      <c r="F11" s="5">
        <f t="shared" si="1"/>
        <v>271919</v>
      </c>
      <c r="G11" s="5">
        <f t="shared" si="1"/>
        <v>270859</v>
      </c>
      <c r="H11" s="5">
        <f>SUM(H4:H10)</f>
        <v>269644</v>
      </c>
      <c r="I11" s="5">
        <f t="shared" ref="I11:K11" si="2">SUM(I4:I10)</f>
        <v>268349</v>
      </c>
      <c r="J11" s="5">
        <f t="shared" si="2"/>
        <v>272453</v>
      </c>
      <c r="K11" s="5">
        <f t="shared" si="2"/>
        <v>277842</v>
      </c>
      <c r="L11" s="5">
        <f t="shared" ref="L11" si="3">SUM(L4:L10)</f>
        <v>287249</v>
      </c>
      <c r="M11" s="10">
        <f t="shared" si="0"/>
        <v>3.3857372175553069E-2</v>
      </c>
    </row>
    <row r="12" spans="1:13" ht="20.25" customHeight="1">
      <c r="A12" s="13" t="s">
        <v>26</v>
      </c>
    </row>
    <row r="13" spans="1:13" ht="20.25" customHeight="1">
      <c r="A13" s="13" t="s">
        <v>25</v>
      </c>
    </row>
    <row r="14" spans="1:13" ht="20.25" customHeight="1"/>
    <row r="15" spans="1:13" ht="20.25" customHeight="1">
      <c r="A15" s="14" t="s">
        <v>28</v>
      </c>
    </row>
    <row r="16" spans="1:13" ht="30" customHeight="1">
      <c r="A16" s="11" t="s">
        <v>24</v>
      </c>
      <c r="B16" s="12">
        <v>2007</v>
      </c>
      <c r="C16" s="12">
        <v>2008</v>
      </c>
      <c r="D16" s="12">
        <v>2009</v>
      </c>
      <c r="E16" s="12">
        <v>2010</v>
      </c>
      <c r="F16" s="12">
        <v>2011</v>
      </c>
      <c r="G16" s="12">
        <v>2012</v>
      </c>
      <c r="H16" s="12">
        <v>2013</v>
      </c>
      <c r="I16" s="12">
        <v>2014</v>
      </c>
      <c r="J16" s="12">
        <v>2015</v>
      </c>
      <c r="K16" s="12">
        <v>2016</v>
      </c>
      <c r="L16" s="12">
        <v>2017</v>
      </c>
      <c r="M16" s="6" t="s">
        <v>23</v>
      </c>
    </row>
    <row r="17" spans="1:13" ht="20.25" customHeight="1">
      <c r="A17" s="3" t="s">
        <v>4</v>
      </c>
      <c r="B17" s="2">
        <v>2021288</v>
      </c>
      <c r="C17" s="2">
        <v>7508.63</v>
      </c>
      <c r="D17" s="2">
        <v>0</v>
      </c>
      <c r="E17" s="2">
        <v>1950971.26</v>
      </c>
      <c r="F17" s="2">
        <v>1806629.31</v>
      </c>
      <c r="G17" s="2">
        <v>2084886.82</v>
      </c>
      <c r="H17" s="2">
        <v>1652172.2000000002</v>
      </c>
      <c r="I17" s="2">
        <v>1271750.3400000001</v>
      </c>
      <c r="J17" s="2">
        <v>1233664.01</v>
      </c>
      <c r="K17" s="2">
        <v>1133803.5</v>
      </c>
      <c r="L17" s="2">
        <v>1081508.22</v>
      </c>
      <c r="M17" s="9">
        <f>L17/K17-1</f>
        <v>-4.6123759540343645E-2</v>
      </c>
    </row>
    <row r="18" spans="1:13" ht="20.25" customHeight="1">
      <c r="A18" s="3" t="s">
        <v>1</v>
      </c>
      <c r="B18" s="2">
        <v>288993006</v>
      </c>
      <c r="C18" s="2">
        <v>366082017.18999994</v>
      </c>
      <c r="D18" s="2">
        <v>440513849.30000001</v>
      </c>
      <c r="E18" s="2">
        <v>458895596.06</v>
      </c>
      <c r="F18" s="2">
        <v>492550208.88</v>
      </c>
      <c r="G18" s="2">
        <v>490123347.72000003</v>
      </c>
      <c r="H18" s="2">
        <v>522689808.13</v>
      </c>
      <c r="I18" s="2">
        <v>567284386.04999995</v>
      </c>
      <c r="J18" s="2">
        <v>632890461.6500001</v>
      </c>
      <c r="K18" s="2">
        <v>655228020.07000005</v>
      </c>
      <c r="L18" s="2">
        <v>711281049.64999998</v>
      </c>
      <c r="M18" s="9">
        <f t="shared" ref="M18:M24" si="4">L18/K18-1</f>
        <v>8.5547363456788039E-2</v>
      </c>
    </row>
    <row r="19" spans="1:13" ht="20.25" customHeight="1">
      <c r="A19" s="3" t="s">
        <v>2</v>
      </c>
      <c r="B19" s="2">
        <v>25716895</v>
      </c>
      <c r="C19" s="2">
        <v>30194888.160000004</v>
      </c>
      <c r="D19" s="2">
        <v>18648737.149999999</v>
      </c>
      <c r="E19" s="2">
        <v>23523112.800000001</v>
      </c>
      <c r="F19" s="2">
        <v>21361176.669999998</v>
      </c>
      <c r="G19" s="2">
        <v>19519680.309999999</v>
      </c>
      <c r="H19" s="2">
        <v>18340702.190000001</v>
      </c>
      <c r="I19" s="2">
        <v>17866361.390000001</v>
      </c>
      <c r="J19" s="2">
        <v>18243403</v>
      </c>
      <c r="K19" s="2">
        <v>18008320.650000002</v>
      </c>
      <c r="L19" s="2">
        <v>19814749.300000001</v>
      </c>
      <c r="M19" s="9">
        <f t="shared" si="4"/>
        <v>0.10031077772929353</v>
      </c>
    </row>
    <row r="20" spans="1:13" ht="20.25" customHeight="1">
      <c r="A20" s="3" t="s">
        <v>5</v>
      </c>
      <c r="B20" s="2">
        <v>816517</v>
      </c>
      <c r="C20" s="2">
        <v>60918.6</v>
      </c>
      <c r="D20" s="2">
        <v>708080.81</v>
      </c>
      <c r="E20" s="2">
        <v>743350.68</v>
      </c>
      <c r="F20" s="2">
        <v>761809.69</v>
      </c>
      <c r="G20" s="2">
        <v>746470.24</v>
      </c>
      <c r="H20" s="2">
        <v>766068.25999999989</v>
      </c>
      <c r="I20" s="2">
        <v>841880.66</v>
      </c>
      <c r="J20" s="2">
        <v>907441.86</v>
      </c>
      <c r="K20" s="2">
        <v>683440.83000000007</v>
      </c>
      <c r="L20" s="2">
        <v>821537.54</v>
      </c>
      <c r="M20" s="9">
        <f t="shared" si="4"/>
        <v>0.20206095968834625</v>
      </c>
    </row>
    <row r="21" spans="1:13" ht="20.25" customHeight="1">
      <c r="A21" s="3" t="s">
        <v>6</v>
      </c>
      <c r="B21" s="2">
        <v>76062477</v>
      </c>
      <c r="C21" s="2">
        <v>50482436.910000004</v>
      </c>
      <c r="D21" s="2">
        <v>47098704.210000001</v>
      </c>
      <c r="E21" s="2">
        <v>92917615.829999998</v>
      </c>
      <c r="F21" s="2">
        <v>100167374.86</v>
      </c>
      <c r="G21" s="2">
        <v>113516936.61</v>
      </c>
      <c r="H21" s="2">
        <v>125675183.94</v>
      </c>
      <c r="I21" s="2">
        <v>145527051.88</v>
      </c>
      <c r="J21" s="2">
        <v>163997752.59999999</v>
      </c>
      <c r="K21" s="2">
        <v>160774325.19</v>
      </c>
      <c r="L21" s="2">
        <v>155458923.89999998</v>
      </c>
      <c r="M21" s="9">
        <f t="shared" si="4"/>
        <v>-3.3061257036646752E-2</v>
      </c>
    </row>
    <row r="22" spans="1:13" ht="20.25" customHeight="1">
      <c r="A22" s="3" t="s">
        <v>3</v>
      </c>
      <c r="B22" s="2">
        <v>442330437</v>
      </c>
      <c r="C22" s="2">
        <v>506485875.90999997</v>
      </c>
      <c r="D22" s="2">
        <v>580608645.82000005</v>
      </c>
      <c r="E22" s="2">
        <v>519497226.35000002</v>
      </c>
      <c r="F22" s="2">
        <v>583676464.06999993</v>
      </c>
      <c r="G22" s="2">
        <v>605086626.86000001</v>
      </c>
      <c r="H22" s="2">
        <v>628407879.89999998</v>
      </c>
      <c r="I22" s="2">
        <v>692335087.64999998</v>
      </c>
      <c r="J22" s="2">
        <v>723687105.49000001</v>
      </c>
      <c r="K22" s="2">
        <v>726860720.01999998</v>
      </c>
      <c r="L22" s="2">
        <v>798343711.11000001</v>
      </c>
      <c r="M22" s="9">
        <f t="shared" si="4"/>
        <v>9.8344826073464509E-2</v>
      </c>
    </row>
    <row r="23" spans="1:13" ht="20.25" customHeight="1">
      <c r="A23" s="3" t="s">
        <v>0</v>
      </c>
      <c r="B23" s="2">
        <v>5183490528</v>
      </c>
      <c r="C23" s="2">
        <v>6727806975.79</v>
      </c>
      <c r="D23" s="2">
        <v>6787418254.6499996</v>
      </c>
      <c r="E23" s="2">
        <v>6328947184.6599998</v>
      </c>
      <c r="F23" s="2">
        <v>6640707688.6099997</v>
      </c>
      <c r="G23" s="2">
        <v>6793204737.3999996</v>
      </c>
      <c r="H23" s="2">
        <v>6946844723.039999</v>
      </c>
      <c r="I23" s="2">
        <v>7197890700.2200003</v>
      </c>
      <c r="J23" s="2">
        <v>7551247417.25</v>
      </c>
      <c r="K23" s="2">
        <v>8078437080.6700001</v>
      </c>
      <c r="L23" s="2">
        <v>8811353873.0699997</v>
      </c>
      <c r="M23" s="9">
        <f t="shared" si="4"/>
        <v>9.0725072818072183E-2</v>
      </c>
    </row>
    <row r="24" spans="1:13" ht="20.25" customHeight="1">
      <c r="A24" s="4" t="s">
        <v>7</v>
      </c>
      <c r="B24" s="5">
        <f t="shared" ref="B24" si="5">SUM(B17:B23)</f>
        <v>6019431148</v>
      </c>
      <c r="C24" s="5">
        <f t="shared" ref="C24" si="6">SUM(C17:C23)</f>
        <v>7681120621.1899996</v>
      </c>
      <c r="D24" s="5">
        <f t="shared" ref="D24" si="7">SUM(D17:D23)</f>
        <v>7874996271.9399996</v>
      </c>
      <c r="E24" s="5">
        <f t="shared" ref="E24" si="8">SUM(E17:E23)</f>
        <v>7426475057.6399994</v>
      </c>
      <c r="F24" s="5">
        <f t="shared" ref="F24" si="9">SUM(F17:F23)</f>
        <v>7841031352.0900002</v>
      </c>
      <c r="G24" s="5">
        <f t="shared" ref="G24" si="10">SUM(G17:G23)</f>
        <v>8024282685.9599991</v>
      </c>
      <c r="H24" s="5">
        <f t="shared" ref="H24" si="11">SUM(H17:H23)</f>
        <v>8244376537.6599989</v>
      </c>
      <c r="I24" s="5">
        <f t="shared" ref="I24" si="12">SUM(I17:I23)</f>
        <v>8623017218.1900005</v>
      </c>
      <c r="J24" s="5">
        <f t="shared" ref="J24" si="13">SUM(J17:J23)</f>
        <v>9092207245.8600006</v>
      </c>
      <c r="K24" s="5">
        <f t="shared" ref="K24:L24" si="14">SUM(K17:K23)</f>
        <v>9641125710.9300003</v>
      </c>
      <c r="L24" s="5">
        <f t="shared" si="14"/>
        <v>10498155352.789999</v>
      </c>
      <c r="M24" s="10">
        <f t="shared" si="4"/>
        <v>8.8893109327305764E-2</v>
      </c>
    </row>
    <row r="25" spans="1:13" ht="20.25" customHeight="1">
      <c r="A25" s="13" t="s">
        <v>26</v>
      </c>
    </row>
    <row r="26" spans="1:13" ht="20.25" customHeight="1">
      <c r="A26" s="13" t="s">
        <v>25</v>
      </c>
    </row>
    <row r="27" spans="1:13" ht="20.25" customHeight="1"/>
    <row r="28" spans="1:13" ht="20.25" customHeight="1">
      <c r="A28" s="14" t="s">
        <v>29</v>
      </c>
    </row>
    <row r="29" spans="1:13" ht="30" customHeight="1">
      <c r="A29" s="11" t="s">
        <v>24</v>
      </c>
      <c r="B29" s="12">
        <v>2007</v>
      </c>
      <c r="C29" s="12">
        <v>2008</v>
      </c>
      <c r="D29" s="12">
        <v>2009</v>
      </c>
      <c r="E29" s="12">
        <v>2010</v>
      </c>
      <c r="F29" s="12">
        <v>2011</v>
      </c>
      <c r="G29" s="12">
        <v>2012</v>
      </c>
      <c r="H29" s="12">
        <v>2013</v>
      </c>
      <c r="I29" s="12">
        <v>2014</v>
      </c>
      <c r="J29" s="12">
        <v>2015</v>
      </c>
      <c r="K29" s="12">
        <v>2016</v>
      </c>
      <c r="L29" s="12">
        <v>2017</v>
      </c>
      <c r="M29" s="6" t="s">
        <v>42</v>
      </c>
    </row>
    <row r="30" spans="1:13" ht="20.25" customHeight="1">
      <c r="A30" s="3" t="s">
        <v>4</v>
      </c>
      <c r="B30" s="2">
        <f t="shared" ref="B30:C37" si="15">B17/B4</f>
        <v>5927.5307917888567</v>
      </c>
      <c r="C30" s="2">
        <f t="shared" si="15"/>
        <v>37.731809045226129</v>
      </c>
      <c r="D30" s="2" t="s">
        <v>22</v>
      </c>
      <c r="E30" s="2">
        <f t="shared" ref="E30:K37" si="16">E17/E4</f>
        <v>8482.4837391304354</v>
      </c>
      <c r="F30" s="2">
        <f t="shared" si="16"/>
        <v>9508.5753157894742</v>
      </c>
      <c r="G30" s="2">
        <f t="shared" si="16"/>
        <v>12192.320584795321</v>
      </c>
      <c r="H30" s="2">
        <f t="shared" si="16"/>
        <v>9077.8692307692327</v>
      </c>
      <c r="I30" s="2">
        <f t="shared" si="16"/>
        <v>8100.3206369426753</v>
      </c>
      <c r="J30" s="2">
        <f t="shared" si="16"/>
        <v>7172.4651744186049</v>
      </c>
      <c r="K30" s="2">
        <f t="shared" si="16"/>
        <v>5153.6522727272732</v>
      </c>
      <c r="L30" s="2">
        <f t="shared" ref="L30" si="17">L17/L4</f>
        <v>4722.7433187772922</v>
      </c>
      <c r="M30" s="45">
        <f>L30-K30</f>
        <v>-430.90895394998097</v>
      </c>
    </row>
    <row r="31" spans="1:13" ht="20.25" customHeight="1">
      <c r="A31" s="3" t="s">
        <v>1</v>
      </c>
      <c r="B31" s="2">
        <f t="shared" si="15"/>
        <v>24344.453373768007</v>
      </c>
      <c r="C31" s="2">
        <f t="shared" si="15"/>
        <v>31179.798755642616</v>
      </c>
      <c r="D31" s="2">
        <f t="shared" ref="D31:D37" si="18">D18/D5</f>
        <v>35703.829575295837</v>
      </c>
      <c r="E31" s="2">
        <f t="shared" si="16"/>
        <v>32243.928896852165</v>
      </c>
      <c r="F31" s="2">
        <f t="shared" si="16"/>
        <v>33224.297394940979</v>
      </c>
      <c r="G31" s="2">
        <f t="shared" si="16"/>
        <v>33364.421219877469</v>
      </c>
      <c r="H31" s="2">
        <f t="shared" si="16"/>
        <v>34929.8187737236</v>
      </c>
      <c r="I31" s="2">
        <f t="shared" si="16"/>
        <v>36610.802584704739</v>
      </c>
      <c r="J31" s="2">
        <f t="shared" si="16"/>
        <v>39652.30634985277</v>
      </c>
      <c r="K31" s="2">
        <f t="shared" si="16"/>
        <v>40346.552959975372</v>
      </c>
      <c r="L31" s="2">
        <f t="shared" ref="L31" si="19">L18/L5</f>
        <v>42464.540277611937</v>
      </c>
      <c r="M31" s="45">
        <f t="shared" ref="M31:M37" si="20">L31-K31</f>
        <v>2117.9873176365654</v>
      </c>
    </row>
    <row r="32" spans="1:13" ht="20.25" customHeight="1">
      <c r="A32" s="3" t="s">
        <v>2</v>
      </c>
      <c r="B32" s="2">
        <f t="shared" si="15"/>
        <v>9711.8183534743202</v>
      </c>
      <c r="C32" s="2">
        <f t="shared" si="15"/>
        <v>9483.3191457286448</v>
      </c>
      <c r="D32" s="2">
        <f t="shared" si="18"/>
        <v>7809.3539154103846</v>
      </c>
      <c r="E32" s="2">
        <f t="shared" si="16"/>
        <v>10721.564630811305</v>
      </c>
      <c r="F32" s="2">
        <f t="shared" si="16"/>
        <v>10455.7888742046</v>
      </c>
      <c r="G32" s="2">
        <f t="shared" si="16"/>
        <v>9918.5367428861773</v>
      </c>
      <c r="H32" s="2">
        <f t="shared" si="16"/>
        <v>9338.443070264766</v>
      </c>
      <c r="I32" s="2">
        <f t="shared" si="16"/>
        <v>9204.7199330242147</v>
      </c>
      <c r="J32" s="2">
        <f t="shared" si="16"/>
        <v>9566.5458835867848</v>
      </c>
      <c r="K32" s="2">
        <f t="shared" si="16"/>
        <v>9840.6123770491813</v>
      </c>
      <c r="L32" s="2">
        <f t="shared" ref="L32" si="21">L19/L6</f>
        <v>10423.329458179905</v>
      </c>
      <c r="M32" s="45">
        <f t="shared" si="20"/>
        <v>582.71708113072418</v>
      </c>
    </row>
    <row r="33" spans="1:13" ht="20.25" customHeight="1">
      <c r="A33" s="3" t="s">
        <v>5</v>
      </c>
      <c r="B33" s="2">
        <f t="shared" si="15"/>
        <v>3104.6273764258553</v>
      </c>
      <c r="C33" s="2">
        <f t="shared" si="15"/>
        <v>153.06180904522611</v>
      </c>
      <c r="D33" s="2">
        <f t="shared" si="18"/>
        <v>3558.1950251256285</v>
      </c>
      <c r="E33" s="2">
        <f t="shared" si="16"/>
        <v>3573.8013461538462</v>
      </c>
      <c r="F33" s="2">
        <f t="shared" si="16"/>
        <v>3447.1026696832578</v>
      </c>
      <c r="G33" s="2">
        <f t="shared" si="16"/>
        <v>3623.6419417475727</v>
      </c>
      <c r="H33" s="2">
        <f t="shared" si="16"/>
        <v>3736.918341463414</v>
      </c>
      <c r="I33" s="2">
        <f t="shared" si="16"/>
        <v>4147.195369458128</v>
      </c>
      <c r="J33" s="2">
        <f t="shared" si="16"/>
        <v>4726.2596874999999</v>
      </c>
      <c r="K33" s="2">
        <f t="shared" si="16"/>
        <v>3714.3523369565223</v>
      </c>
      <c r="L33" s="2">
        <f t="shared" ref="L33" si="22">L20/L7</f>
        <v>4346.7594708994711</v>
      </c>
      <c r="M33" s="45">
        <f t="shared" si="20"/>
        <v>632.4071339429488</v>
      </c>
    </row>
    <row r="34" spans="1:13" ht="20.25" customHeight="1">
      <c r="A34" s="3" t="s">
        <v>6</v>
      </c>
      <c r="B34" s="2">
        <f t="shared" si="15"/>
        <v>2545.3427366730248</v>
      </c>
      <c r="C34" s="2">
        <f t="shared" si="15"/>
        <v>2025.2923417315255</v>
      </c>
      <c r="D34" s="2">
        <f t="shared" si="18"/>
        <v>1640.8983106295509</v>
      </c>
      <c r="E34" s="2">
        <f t="shared" si="16"/>
        <v>3188.5527548814384</v>
      </c>
      <c r="F34" s="2">
        <f t="shared" si="16"/>
        <v>3383.0043182816034</v>
      </c>
      <c r="G34" s="2">
        <f t="shared" si="16"/>
        <v>3592.0807736852098</v>
      </c>
      <c r="H34" s="2">
        <f t="shared" si="16"/>
        <v>4150.0242360400225</v>
      </c>
      <c r="I34" s="2">
        <f t="shared" si="16"/>
        <v>5249.8936464646467</v>
      </c>
      <c r="J34" s="2">
        <f t="shared" si="16"/>
        <v>5972.8940743708345</v>
      </c>
      <c r="K34" s="2">
        <f t="shared" si="16"/>
        <v>5921.7062685082874</v>
      </c>
      <c r="L34" s="2">
        <f t="shared" ref="L34" si="23">L21/L8</f>
        <v>5720.8700927357022</v>
      </c>
      <c r="M34" s="45">
        <f t="shared" si="20"/>
        <v>-200.83617577258519</v>
      </c>
    </row>
    <row r="35" spans="1:13" ht="20.25" customHeight="1">
      <c r="A35" s="3" t="s">
        <v>3</v>
      </c>
      <c r="B35" s="2">
        <f t="shared" si="15"/>
        <v>6397.6979273637162</v>
      </c>
      <c r="C35" s="2">
        <f t="shared" si="15"/>
        <v>7057.8561900448703</v>
      </c>
      <c r="D35" s="2">
        <f t="shared" si="18"/>
        <v>9521.6085443930606</v>
      </c>
      <c r="E35" s="2">
        <f t="shared" si="16"/>
        <v>8069.3584297674715</v>
      </c>
      <c r="F35" s="2">
        <f t="shared" si="16"/>
        <v>8588.276743915716</v>
      </c>
      <c r="G35" s="2">
        <f t="shared" si="16"/>
        <v>8885.3966557511867</v>
      </c>
      <c r="H35" s="2">
        <f t="shared" si="16"/>
        <v>9220.0049870152725</v>
      </c>
      <c r="I35" s="2">
        <f t="shared" si="16"/>
        <v>9925.381879892193</v>
      </c>
      <c r="J35" s="2">
        <f t="shared" si="16"/>
        <v>10170.858649529886</v>
      </c>
      <c r="K35" s="2">
        <f t="shared" si="16"/>
        <v>10167.306196950622</v>
      </c>
      <c r="L35" s="2">
        <f t="shared" ref="L35" si="24">L22/L9</f>
        <v>10906.781850485675</v>
      </c>
      <c r="M35" s="45">
        <f t="shared" si="20"/>
        <v>739.47565353505343</v>
      </c>
    </row>
    <row r="36" spans="1:13" ht="20.25" customHeight="1">
      <c r="A36" s="3" t="s">
        <v>0</v>
      </c>
      <c r="B36" s="2">
        <f t="shared" si="15"/>
        <v>32640.189210803052</v>
      </c>
      <c r="C36" s="2">
        <f t="shared" si="15"/>
        <v>38978.957107954186</v>
      </c>
      <c r="D36" s="2">
        <f t="shared" si="18"/>
        <v>39385.024833318821</v>
      </c>
      <c r="E36" s="2">
        <f t="shared" si="16"/>
        <v>40198.594940740084</v>
      </c>
      <c r="F36" s="2">
        <f t="shared" si="16"/>
        <v>42278.920019927544</v>
      </c>
      <c r="G36" s="2">
        <f t="shared" si="16"/>
        <v>44076.515104170045</v>
      </c>
      <c r="H36" s="2">
        <f t="shared" si="16"/>
        <v>45141.918675408895</v>
      </c>
      <c r="I36" s="2">
        <f t="shared" si="16"/>
        <v>47020.758564009433</v>
      </c>
      <c r="J36" s="2">
        <f t="shared" si="16"/>
        <v>48526.43718792373</v>
      </c>
      <c r="K36" s="2">
        <f t="shared" si="16"/>
        <v>50261.541739273802</v>
      </c>
      <c r="L36" s="2">
        <f t="shared" ref="L36" si="25">L23/L10</f>
        <v>52508.231817542561</v>
      </c>
      <c r="M36" s="45">
        <f t="shared" si="20"/>
        <v>2246.690078268759</v>
      </c>
    </row>
    <row r="37" spans="1:13" ht="20.25" customHeight="1">
      <c r="A37" s="4" t="s">
        <v>7</v>
      </c>
      <c r="B37" s="5">
        <f t="shared" si="15"/>
        <v>22053.075808200709</v>
      </c>
      <c r="C37" s="5">
        <f t="shared" si="15"/>
        <v>26969.185253343443</v>
      </c>
      <c r="D37" s="5">
        <f t="shared" si="18"/>
        <v>28435.64611935394</v>
      </c>
      <c r="E37" s="5">
        <f t="shared" si="16"/>
        <v>27728.730808958051</v>
      </c>
      <c r="F37" s="5">
        <f t="shared" si="16"/>
        <v>28835.90831126181</v>
      </c>
      <c r="G37" s="5">
        <f t="shared" si="16"/>
        <v>29625.313118485999</v>
      </c>
      <c r="H37" s="5">
        <f t="shared" si="16"/>
        <v>30575.041675913424</v>
      </c>
      <c r="I37" s="5">
        <f t="shared" si="16"/>
        <v>32133.591771126408</v>
      </c>
      <c r="J37" s="5">
        <f t="shared" si="16"/>
        <v>33371.653994854161</v>
      </c>
      <c r="K37" s="5">
        <f t="shared" si="16"/>
        <v>34700.029912432248</v>
      </c>
      <c r="L37" s="5">
        <f t="shared" ref="L37" si="26">L24/L11</f>
        <v>36547.230287276892</v>
      </c>
      <c r="M37" s="46">
        <f t="shared" si="20"/>
        <v>1847.2003748446441</v>
      </c>
    </row>
    <row r="38" spans="1:13" ht="20.25" customHeight="1">
      <c r="A38" s="13" t="s">
        <v>26</v>
      </c>
    </row>
    <row r="39" spans="1:13" ht="20.25" customHeight="1">
      <c r="A39" s="13" t="s">
        <v>25</v>
      </c>
    </row>
    <row r="40" spans="1:13" ht="20.25" customHeight="1"/>
    <row r="41" spans="1:13" ht="20.25" customHeight="1">
      <c r="A41" s="14" t="s">
        <v>30</v>
      </c>
    </row>
    <row r="42" spans="1:13" ht="30" customHeight="1">
      <c r="A42" s="11" t="s">
        <v>24</v>
      </c>
      <c r="B42" s="12">
        <v>2007</v>
      </c>
      <c r="C42" s="12">
        <v>2008</v>
      </c>
      <c r="D42" s="12">
        <v>2009</v>
      </c>
      <c r="E42" s="12">
        <v>2010</v>
      </c>
      <c r="F42" s="12">
        <v>2011</v>
      </c>
      <c r="G42" s="12">
        <v>2012</v>
      </c>
      <c r="H42" s="12">
        <v>2013</v>
      </c>
      <c r="I42" s="12">
        <v>2014</v>
      </c>
      <c r="J42" s="12">
        <v>2015</v>
      </c>
      <c r="K42" s="12">
        <v>2016</v>
      </c>
      <c r="L42" s="12">
        <v>2017</v>
      </c>
      <c r="M42" s="6" t="s">
        <v>42</v>
      </c>
    </row>
    <row r="43" spans="1:13" ht="20.25" customHeight="1">
      <c r="A43" s="3" t="s">
        <v>4</v>
      </c>
      <c r="B43" s="2">
        <f>B30/12</f>
        <v>493.96089931573806</v>
      </c>
      <c r="C43" s="2">
        <f>C30/12</f>
        <v>3.1443174204355109</v>
      </c>
      <c r="D43" s="2" t="s">
        <v>22</v>
      </c>
      <c r="E43" s="2">
        <f t="shared" ref="E43:K43" si="27">E30/12</f>
        <v>706.87364492753625</v>
      </c>
      <c r="F43" s="2">
        <f t="shared" si="27"/>
        <v>792.38127631578948</v>
      </c>
      <c r="G43" s="2">
        <f t="shared" si="27"/>
        <v>1016.0267153996101</v>
      </c>
      <c r="H43" s="2">
        <f t="shared" si="27"/>
        <v>756.48910256410272</v>
      </c>
      <c r="I43" s="2">
        <f t="shared" si="27"/>
        <v>675.02671974522298</v>
      </c>
      <c r="J43" s="2">
        <f t="shared" si="27"/>
        <v>597.70543120155037</v>
      </c>
      <c r="K43" s="7">
        <f t="shared" si="27"/>
        <v>429.47102272727278</v>
      </c>
      <c r="L43" s="7">
        <f t="shared" ref="L43" si="28">L30/12</f>
        <v>393.56194323144103</v>
      </c>
      <c r="M43" s="45">
        <f>L43-K43</f>
        <v>-35.909079495831747</v>
      </c>
    </row>
    <row r="44" spans="1:13" ht="20.25" customHeight="1">
      <c r="A44" s="3" t="s">
        <v>1</v>
      </c>
      <c r="B44" s="2">
        <f t="shared" ref="B44:K44" si="29">B31/12</f>
        <v>2028.7044478140006</v>
      </c>
      <c r="C44" s="2">
        <f t="shared" si="29"/>
        <v>2598.316562970218</v>
      </c>
      <c r="D44" s="2">
        <f t="shared" si="29"/>
        <v>2975.319131274653</v>
      </c>
      <c r="E44" s="2">
        <f t="shared" si="29"/>
        <v>2686.9940747376804</v>
      </c>
      <c r="F44" s="2">
        <f t="shared" si="29"/>
        <v>2768.6914495784149</v>
      </c>
      <c r="G44" s="2">
        <f t="shared" si="29"/>
        <v>2780.368434989789</v>
      </c>
      <c r="H44" s="2">
        <f t="shared" si="29"/>
        <v>2910.8182311436335</v>
      </c>
      <c r="I44" s="2">
        <f t="shared" si="29"/>
        <v>3050.9002153920615</v>
      </c>
      <c r="J44" s="2">
        <f t="shared" si="29"/>
        <v>3304.3588624877307</v>
      </c>
      <c r="K44" s="7">
        <f t="shared" si="29"/>
        <v>3362.2127466646143</v>
      </c>
      <c r="L44" s="7">
        <f t="shared" ref="L44" si="30">L31/12</f>
        <v>3538.7116898009949</v>
      </c>
      <c r="M44" s="45">
        <f t="shared" ref="M44:M50" si="31">L44-K44</f>
        <v>176.4989431363806</v>
      </c>
    </row>
    <row r="45" spans="1:13" ht="20.25" customHeight="1">
      <c r="A45" s="3" t="s">
        <v>2</v>
      </c>
      <c r="B45" s="2">
        <f t="shared" ref="B45:K45" si="32">B32/12</f>
        <v>809.31819612286006</v>
      </c>
      <c r="C45" s="2">
        <f t="shared" si="32"/>
        <v>790.2765954773871</v>
      </c>
      <c r="D45" s="2">
        <f t="shared" si="32"/>
        <v>650.77949295086535</v>
      </c>
      <c r="E45" s="2">
        <f t="shared" si="32"/>
        <v>893.46371923427535</v>
      </c>
      <c r="F45" s="2">
        <f t="shared" si="32"/>
        <v>871.31573951705002</v>
      </c>
      <c r="G45" s="2">
        <f t="shared" si="32"/>
        <v>826.54472857384815</v>
      </c>
      <c r="H45" s="2">
        <f t="shared" si="32"/>
        <v>778.20358918873046</v>
      </c>
      <c r="I45" s="2">
        <f t="shared" si="32"/>
        <v>767.0599944186846</v>
      </c>
      <c r="J45" s="2">
        <f t="shared" si="32"/>
        <v>797.21215696556544</v>
      </c>
      <c r="K45" s="7">
        <f t="shared" si="32"/>
        <v>820.05103142076507</v>
      </c>
      <c r="L45" s="7">
        <f t="shared" ref="L45" si="33">L32/12</f>
        <v>868.61078818165879</v>
      </c>
      <c r="M45" s="45">
        <f t="shared" si="31"/>
        <v>48.55975676089372</v>
      </c>
    </row>
    <row r="46" spans="1:13" ht="20.25" customHeight="1">
      <c r="A46" s="3" t="s">
        <v>5</v>
      </c>
      <c r="B46" s="2">
        <f t="shared" ref="B46:K46" si="34">B33/12</f>
        <v>258.71894803548793</v>
      </c>
      <c r="C46" s="2">
        <f t="shared" si="34"/>
        <v>12.755150753768843</v>
      </c>
      <c r="D46" s="2">
        <f t="shared" si="34"/>
        <v>296.51625209380239</v>
      </c>
      <c r="E46" s="2">
        <f t="shared" si="34"/>
        <v>297.81677884615385</v>
      </c>
      <c r="F46" s="2">
        <f t="shared" si="34"/>
        <v>287.25855580693815</v>
      </c>
      <c r="G46" s="2">
        <f t="shared" si="34"/>
        <v>301.9701618122977</v>
      </c>
      <c r="H46" s="2">
        <f t="shared" si="34"/>
        <v>311.40986178861783</v>
      </c>
      <c r="I46" s="2">
        <f t="shared" si="34"/>
        <v>345.59961412151068</v>
      </c>
      <c r="J46" s="2">
        <f t="shared" si="34"/>
        <v>393.85497395833335</v>
      </c>
      <c r="K46" s="7">
        <f t="shared" si="34"/>
        <v>309.52936141304355</v>
      </c>
      <c r="L46" s="7">
        <f t="shared" ref="L46" si="35">L33/12</f>
        <v>362.22995590828924</v>
      </c>
      <c r="M46" s="45">
        <f t="shared" si="31"/>
        <v>52.700594495245696</v>
      </c>
    </row>
    <row r="47" spans="1:13" ht="20.25" customHeight="1">
      <c r="A47" s="3" t="s">
        <v>6</v>
      </c>
      <c r="B47" s="2">
        <f t="shared" ref="B47:K47" si="36">B34/12</f>
        <v>212.11189472275206</v>
      </c>
      <c r="C47" s="2">
        <f t="shared" si="36"/>
        <v>168.77436181096047</v>
      </c>
      <c r="D47" s="2">
        <f t="shared" si="36"/>
        <v>136.74152588579591</v>
      </c>
      <c r="E47" s="2">
        <f t="shared" si="36"/>
        <v>265.7127295734532</v>
      </c>
      <c r="F47" s="2">
        <f t="shared" si="36"/>
        <v>281.91702652346697</v>
      </c>
      <c r="G47" s="2">
        <f t="shared" si="36"/>
        <v>299.34006447376748</v>
      </c>
      <c r="H47" s="2">
        <f t="shared" si="36"/>
        <v>345.83535300333523</v>
      </c>
      <c r="I47" s="2">
        <f t="shared" si="36"/>
        <v>437.49113720538725</v>
      </c>
      <c r="J47" s="2">
        <f t="shared" si="36"/>
        <v>497.7411728642362</v>
      </c>
      <c r="K47" s="7">
        <f t="shared" si="36"/>
        <v>493.47552237569062</v>
      </c>
      <c r="L47" s="7">
        <f t="shared" ref="L47" si="37">L34/12</f>
        <v>476.73917439464185</v>
      </c>
      <c r="M47" s="45">
        <f t="shared" si="31"/>
        <v>-16.736347981048766</v>
      </c>
    </row>
    <row r="48" spans="1:13" ht="20.25" customHeight="1">
      <c r="A48" s="3" t="s">
        <v>3</v>
      </c>
      <c r="B48" s="2">
        <f t="shared" ref="B48:K48" si="38">B35/12</f>
        <v>533.14149394697631</v>
      </c>
      <c r="C48" s="2">
        <f t="shared" si="38"/>
        <v>588.1546825037392</v>
      </c>
      <c r="D48" s="2">
        <f t="shared" si="38"/>
        <v>793.46737869942172</v>
      </c>
      <c r="E48" s="2">
        <f t="shared" si="38"/>
        <v>672.44653581395596</v>
      </c>
      <c r="F48" s="2">
        <f t="shared" si="38"/>
        <v>715.68972865964304</v>
      </c>
      <c r="G48" s="2">
        <f t="shared" si="38"/>
        <v>740.44972131259885</v>
      </c>
      <c r="H48" s="2">
        <f t="shared" si="38"/>
        <v>768.33374891793937</v>
      </c>
      <c r="I48" s="2">
        <f t="shared" si="38"/>
        <v>827.11515665768275</v>
      </c>
      <c r="J48" s="2">
        <f t="shared" si="38"/>
        <v>847.57155412749046</v>
      </c>
      <c r="K48" s="7">
        <f t="shared" si="38"/>
        <v>847.27551641255184</v>
      </c>
      <c r="L48" s="7">
        <f t="shared" ref="L48" si="39">L35/12</f>
        <v>908.89848754047296</v>
      </c>
      <c r="M48" s="45">
        <f t="shared" si="31"/>
        <v>61.622971127921119</v>
      </c>
    </row>
    <row r="49" spans="1:13" ht="20.25" customHeight="1">
      <c r="A49" s="3" t="s">
        <v>0</v>
      </c>
      <c r="B49" s="2">
        <f t="shared" ref="B49:K50" si="40">B36/12</f>
        <v>2720.0157675669211</v>
      </c>
      <c r="C49" s="2">
        <f t="shared" si="40"/>
        <v>3248.2464256628487</v>
      </c>
      <c r="D49" s="2">
        <f t="shared" si="40"/>
        <v>3282.0854027765686</v>
      </c>
      <c r="E49" s="2">
        <f t="shared" si="40"/>
        <v>3349.8829117283403</v>
      </c>
      <c r="F49" s="2">
        <f t="shared" si="40"/>
        <v>3523.243334993962</v>
      </c>
      <c r="G49" s="2">
        <f t="shared" si="40"/>
        <v>3673.0429253475036</v>
      </c>
      <c r="H49" s="2">
        <f t="shared" si="40"/>
        <v>3761.8265562840747</v>
      </c>
      <c r="I49" s="2">
        <f t="shared" si="40"/>
        <v>3918.3965470007861</v>
      </c>
      <c r="J49" s="2">
        <f t="shared" si="40"/>
        <v>4043.8697656603108</v>
      </c>
      <c r="K49" s="7">
        <f t="shared" si="40"/>
        <v>4188.4618116061501</v>
      </c>
      <c r="L49" s="7">
        <f t="shared" ref="L49" si="41">L36/12</f>
        <v>4375.6859847952137</v>
      </c>
      <c r="M49" s="45">
        <f t="shared" si="31"/>
        <v>187.22417318906355</v>
      </c>
    </row>
    <row r="50" spans="1:13" ht="20.25" customHeight="1">
      <c r="A50" s="4" t="s">
        <v>7</v>
      </c>
      <c r="B50" s="5">
        <f>B37/12</f>
        <v>1837.7563173500591</v>
      </c>
      <c r="C50" s="5">
        <f t="shared" si="40"/>
        <v>2247.4321044452868</v>
      </c>
      <c r="D50" s="5">
        <f t="shared" si="40"/>
        <v>2369.6371766128282</v>
      </c>
      <c r="E50" s="5">
        <f t="shared" si="40"/>
        <v>2310.7275674131711</v>
      </c>
      <c r="F50" s="5">
        <f t="shared" si="40"/>
        <v>2402.9923592718173</v>
      </c>
      <c r="G50" s="5">
        <f t="shared" si="40"/>
        <v>2468.7760932071665</v>
      </c>
      <c r="H50" s="5">
        <f t="shared" si="40"/>
        <v>2547.9201396594522</v>
      </c>
      <c r="I50" s="5">
        <f t="shared" si="40"/>
        <v>2677.7993142605342</v>
      </c>
      <c r="J50" s="5">
        <f t="shared" si="40"/>
        <v>2780.9711662378468</v>
      </c>
      <c r="K50" s="8">
        <f t="shared" si="40"/>
        <v>2891.669159369354</v>
      </c>
      <c r="L50" s="8">
        <f t="shared" ref="L50" si="42">L37/12</f>
        <v>3045.6025239397409</v>
      </c>
      <c r="M50" s="46">
        <f t="shared" si="31"/>
        <v>153.93336457038686</v>
      </c>
    </row>
    <row r="51" spans="1:13" ht="20.25" customHeight="1">
      <c r="A51" s="13" t="s">
        <v>26</v>
      </c>
    </row>
    <row r="52" spans="1:13" ht="20.25" customHeight="1">
      <c r="A52" s="13" t="s">
        <v>25</v>
      </c>
    </row>
    <row r="53" spans="1:13" ht="20.25" customHeight="1"/>
    <row r="54" spans="1:13" ht="20.25" customHeight="1"/>
    <row r="55" spans="1:13" ht="20.25" customHeight="1"/>
    <row r="56" spans="1:13" ht="20.25" customHeight="1"/>
    <row r="57" spans="1:13" ht="20.25" customHeight="1"/>
  </sheetData>
  <conditionalFormatting sqref="M4:M11">
    <cfRule type="dataBar" priority="4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{E2DD8D6E-98C4-43AF-BC7E-BE9D6F6DE919}</x14:id>
        </ext>
      </extLst>
    </cfRule>
  </conditionalFormatting>
  <conditionalFormatting sqref="M17:M24">
    <cfRule type="dataBar" priority="3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{4CCE4D24-DA8D-4BF4-B958-F2C6C9D38B53}</x14:id>
        </ext>
      </extLst>
    </cfRule>
  </conditionalFormatting>
  <conditionalFormatting sqref="M30:M37">
    <cfRule type="dataBar" priority="2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{3F2FAF14-C094-4E60-ADA8-7F18E38BBF59}</x14:id>
        </ext>
      </extLst>
    </cfRule>
  </conditionalFormatting>
  <conditionalFormatting sqref="M43:M50">
    <cfRule type="dataBar" priority="1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{2C7D5E89-175F-4256-8D42-BD8B70D34CEC}</x14:id>
        </ext>
      </extLst>
    </cfRule>
  </conditionalFormatting>
  <pageMargins left="0.31496062992125984" right="0.31496062992125984" top="0.74803149606299213" bottom="0.74803149606299213" header="0.31496062992125984" footer="0.31496062992125984"/>
  <pageSetup paperSize="9" scale="72" fitToWidth="0" fitToHeight="0" pageOrder="overThenDown" orientation="landscape" r:id="rId1"/>
  <headerFooter alignWithMargins="0">
    <oddHeader>&amp;LGDAŃSK W LICZBACH / RYNEK PRACY
&amp;F&amp;R&amp;D</oddHeader>
    <oddFooter>&amp;L&amp;"Arial1,Kursywa"&amp;8Opracowanie: Referat Badań i Analiz Społeczno-Gospodarczych, WPG, UMG&amp;R&amp;"Arial1,Kursywa"&amp;8www.gdansk.pl/gdanskwliczbach</oddFooter>
  </headerFooter>
  <rowBreaks count="2" manualBreakCount="2">
    <brk id="27" max="11" man="1"/>
    <brk id="52" max="11" man="1"/>
  </rowBreaks>
  <ignoredErrors>
    <ignoredError sqref="H11:L11 B11:G11 B24:L2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DD8D6E-98C4-43AF-BC7E-BE9D6F6DE919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D73533"/>
              <x14:negativeBorderColor rgb="FFD73533"/>
              <x14:axisColor rgb="FF000000"/>
            </x14:dataBar>
          </x14:cfRule>
          <xm:sqref>M4:M11</xm:sqref>
        </x14:conditionalFormatting>
        <x14:conditionalFormatting xmlns:xm="http://schemas.microsoft.com/office/excel/2006/main">
          <x14:cfRule type="dataBar" id="{4CCE4D24-DA8D-4BF4-B958-F2C6C9D38B53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D73533"/>
              <x14:negativeBorderColor rgb="FFD73533"/>
              <x14:axisColor rgb="FF000000"/>
            </x14:dataBar>
          </x14:cfRule>
          <xm:sqref>M17:M24</xm:sqref>
        </x14:conditionalFormatting>
        <x14:conditionalFormatting xmlns:xm="http://schemas.microsoft.com/office/excel/2006/main">
          <x14:cfRule type="dataBar" id="{3F2FAF14-C094-4E60-ADA8-7F18E38BBF59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D73533"/>
              <x14:negativeBorderColor rgb="FFD73533"/>
              <x14:axisColor rgb="FF000000"/>
            </x14:dataBar>
          </x14:cfRule>
          <xm:sqref>M30:M37</xm:sqref>
        </x14:conditionalFormatting>
        <x14:conditionalFormatting xmlns:xm="http://schemas.microsoft.com/office/excel/2006/main">
          <x14:cfRule type="dataBar" id="{2C7D5E89-175F-4256-8D42-BD8B70D34CEC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D73533"/>
              <x14:negativeBorderColor rgb="FFD73533"/>
              <x14:axisColor rgb="FF000000"/>
            </x14:dataBar>
          </x14:cfRule>
          <xm:sqref>M43:M50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tabSelected="1" zoomScale="85" zoomScaleNormal="85" workbookViewId="0">
      <pane ySplit="1" topLeftCell="A98" activePane="bottomLeft" state="frozen"/>
      <selection pane="bottomLeft"/>
    </sheetView>
  </sheetViews>
  <sheetFormatPr defaultRowHeight="12.75"/>
  <cols>
    <col min="1" max="1" width="38" style="15" customWidth="1"/>
    <col min="2" max="5" width="11.6640625" style="15" customWidth="1"/>
    <col min="6" max="8" width="8.109375" style="15" customWidth="1"/>
    <col min="9" max="9" width="8.44140625" style="15" customWidth="1"/>
    <col min="10" max="10" width="4.109375" style="15" customWidth="1"/>
    <col min="11" max="13" width="12.5546875" style="15" customWidth="1"/>
    <col min="14" max="16384" width="8.88671875" style="15"/>
  </cols>
  <sheetData>
    <row r="1" spans="1:13" ht="30" customHeight="1"/>
    <row r="2" spans="1:13" s="33" customFormat="1" ht="15.75" customHeight="1">
      <c r="A2" s="33" t="s">
        <v>31</v>
      </c>
    </row>
    <row r="3" spans="1:13" s="30" customFormat="1" ht="22.5" customHeight="1">
      <c r="A3" s="47" t="s">
        <v>24</v>
      </c>
      <c r="B3" s="47" t="s">
        <v>35</v>
      </c>
      <c r="C3" s="47"/>
      <c r="D3" s="47"/>
      <c r="E3" s="47"/>
      <c r="F3" s="47" t="s">
        <v>36</v>
      </c>
      <c r="G3" s="47"/>
      <c r="H3" s="47"/>
      <c r="I3" s="47"/>
      <c r="J3" s="16"/>
      <c r="K3" s="48" t="s">
        <v>21</v>
      </c>
      <c r="L3" s="48"/>
      <c r="M3" s="48"/>
    </row>
    <row r="4" spans="1:13" s="30" customFormat="1" ht="22.5" customHeight="1">
      <c r="A4" s="47"/>
      <c r="B4" s="36" t="s">
        <v>8</v>
      </c>
      <c r="C4" s="36" t="s">
        <v>9</v>
      </c>
      <c r="D4" s="36" t="s">
        <v>10</v>
      </c>
      <c r="E4" s="37" t="s">
        <v>7</v>
      </c>
      <c r="F4" s="36" t="s">
        <v>8</v>
      </c>
      <c r="G4" s="36" t="s">
        <v>9</v>
      </c>
      <c r="H4" s="36" t="s">
        <v>10</v>
      </c>
      <c r="I4" s="37" t="s">
        <v>7</v>
      </c>
      <c r="J4" s="17"/>
      <c r="K4" s="41" t="s">
        <v>8</v>
      </c>
      <c r="L4" s="41" t="s">
        <v>9</v>
      </c>
      <c r="M4" s="41" t="s">
        <v>10</v>
      </c>
    </row>
    <row r="5" spans="1:13" ht="22.5" customHeight="1">
      <c r="A5" s="43" t="s">
        <v>11</v>
      </c>
      <c r="B5" s="18">
        <v>0</v>
      </c>
      <c r="C5" s="18">
        <v>0</v>
      </c>
      <c r="D5" s="19">
        <v>0</v>
      </c>
      <c r="E5" s="20">
        <f>SUM(B5:D5)</f>
        <v>0</v>
      </c>
      <c r="F5" s="21">
        <v>0</v>
      </c>
      <c r="G5" s="21">
        <v>0</v>
      </c>
      <c r="H5" s="22">
        <v>0</v>
      </c>
      <c r="I5" s="23">
        <f>SUM(F5:H5)</f>
        <v>0</v>
      </c>
      <c r="J5" s="24"/>
      <c r="K5" s="38">
        <v>0</v>
      </c>
      <c r="L5" s="38">
        <v>0</v>
      </c>
      <c r="M5" s="38">
        <v>0</v>
      </c>
    </row>
    <row r="6" spans="1:13" ht="22.5" customHeight="1">
      <c r="A6" s="43" t="s">
        <v>12</v>
      </c>
      <c r="B6" s="18">
        <v>440513849.30000001</v>
      </c>
      <c r="C6" s="18">
        <v>251454074.78</v>
      </c>
      <c r="D6" s="19">
        <v>18545016.640000001</v>
      </c>
      <c r="E6" s="20">
        <f t="shared" ref="E6:E11" si="0">SUM(B6:D6)</f>
        <v>710512940.72000003</v>
      </c>
      <c r="F6" s="21">
        <v>12338</v>
      </c>
      <c r="G6" s="21">
        <v>7363</v>
      </c>
      <c r="H6" s="22">
        <v>796</v>
      </c>
      <c r="I6" s="23">
        <f t="shared" ref="I6:I11" si="1">SUM(F6:H6)</f>
        <v>20497</v>
      </c>
      <c r="J6" s="24"/>
      <c r="K6" s="38">
        <f t="shared" ref="K6:K11" si="2">B6/F6</f>
        <v>35703.829575295837</v>
      </c>
      <c r="L6" s="38">
        <f>C6/G6</f>
        <v>34151.035553442889</v>
      </c>
      <c r="M6" s="38">
        <f>D6/H6</f>
        <v>23297.759597989949</v>
      </c>
    </row>
    <row r="7" spans="1:13" ht="22.5" customHeight="1">
      <c r="A7" s="43" t="s">
        <v>13</v>
      </c>
      <c r="B7" s="19">
        <v>18648737.149999999</v>
      </c>
      <c r="C7" s="19">
        <v>23367027.09</v>
      </c>
      <c r="D7" s="19">
        <v>6178793.4900000002</v>
      </c>
      <c r="E7" s="20">
        <f t="shared" si="0"/>
        <v>48194557.729999997</v>
      </c>
      <c r="F7" s="22">
        <v>2388</v>
      </c>
      <c r="G7" s="22">
        <v>1791</v>
      </c>
      <c r="H7" s="22">
        <v>398</v>
      </c>
      <c r="I7" s="23">
        <f t="shared" si="1"/>
        <v>4577</v>
      </c>
      <c r="J7" s="24"/>
      <c r="K7" s="38">
        <f t="shared" si="2"/>
        <v>7809.3539154103846</v>
      </c>
      <c r="L7" s="38">
        <f>C7/G7</f>
        <v>13046.916298157454</v>
      </c>
      <c r="M7" s="38">
        <f>D7/H7</f>
        <v>15524.606758793971</v>
      </c>
    </row>
    <row r="8" spans="1:13" ht="22.5" customHeight="1">
      <c r="A8" s="43" t="s">
        <v>14</v>
      </c>
      <c r="B8" s="19">
        <v>708080.81</v>
      </c>
      <c r="C8" s="19">
        <v>0</v>
      </c>
      <c r="D8" s="19">
        <v>0</v>
      </c>
      <c r="E8" s="20">
        <f t="shared" si="0"/>
        <v>708080.81</v>
      </c>
      <c r="F8" s="22">
        <v>199</v>
      </c>
      <c r="G8" s="22">
        <v>0</v>
      </c>
      <c r="H8" s="22">
        <v>0</v>
      </c>
      <c r="I8" s="23">
        <f t="shared" si="1"/>
        <v>199</v>
      </c>
      <c r="J8" s="24"/>
      <c r="K8" s="38">
        <f t="shared" si="2"/>
        <v>3558.1950251256285</v>
      </c>
      <c r="L8" s="38">
        <v>0</v>
      </c>
      <c r="M8" s="38">
        <v>0</v>
      </c>
    </row>
    <row r="9" spans="1:13" ht="22.5" customHeight="1">
      <c r="A9" s="43" t="s">
        <v>15</v>
      </c>
      <c r="B9" s="19">
        <v>47098704.210000001</v>
      </c>
      <c r="C9" s="19">
        <v>36107218.549999997</v>
      </c>
      <c r="D9" s="19">
        <v>8806865.9199999999</v>
      </c>
      <c r="E9" s="20">
        <f t="shared" si="0"/>
        <v>92012788.679999992</v>
      </c>
      <c r="F9" s="22">
        <v>28703</v>
      </c>
      <c r="G9" s="22">
        <v>13468</v>
      </c>
      <c r="H9" s="22">
        <v>998</v>
      </c>
      <c r="I9" s="23">
        <f t="shared" si="1"/>
        <v>43169</v>
      </c>
      <c r="J9" s="24"/>
      <c r="K9" s="38">
        <f t="shared" si="2"/>
        <v>1640.8983106295509</v>
      </c>
      <c r="L9" s="38">
        <f t="shared" ref="L9:M11" si="3">C9/G9</f>
        <v>2680.9636583011579</v>
      </c>
      <c r="M9" s="38">
        <f t="shared" si="3"/>
        <v>8824.5149498997998</v>
      </c>
    </row>
    <row r="10" spans="1:13" ht="22.5" customHeight="1">
      <c r="A10" s="43" t="s">
        <v>16</v>
      </c>
      <c r="B10" s="19">
        <v>580608645.82000005</v>
      </c>
      <c r="C10" s="19">
        <v>192660473.22</v>
      </c>
      <c r="D10" s="19">
        <v>15608440.130000001</v>
      </c>
      <c r="E10" s="20">
        <f t="shared" si="0"/>
        <v>788877559.17000008</v>
      </c>
      <c r="F10" s="22">
        <v>60978</v>
      </c>
      <c r="G10" s="22">
        <v>34931</v>
      </c>
      <c r="H10" s="22">
        <v>3693</v>
      </c>
      <c r="I10" s="23">
        <f t="shared" si="1"/>
        <v>99602</v>
      </c>
      <c r="J10" s="24"/>
      <c r="K10" s="38">
        <f t="shared" si="2"/>
        <v>9521.6085443930606</v>
      </c>
      <c r="L10" s="38">
        <f t="shared" si="3"/>
        <v>5515.4582811829032</v>
      </c>
      <c r="M10" s="38">
        <f t="shared" si="3"/>
        <v>4226.4934010289744</v>
      </c>
    </row>
    <row r="11" spans="1:13" ht="22.5" customHeight="1">
      <c r="A11" s="43" t="s">
        <v>17</v>
      </c>
      <c r="B11" s="19">
        <v>6787418254.6499996</v>
      </c>
      <c r="C11" s="19">
        <v>3031869981.6300001</v>
      </c>
      <c r="D11" s="19">
        <v>359384755.31</v>
      </c>
      <c r="E11" s="20">
        <f t="shared" si="0"/>
        <v>10178672991.589998</v>
      </c>
      <c r="F11" s="22">
        <v>172335</v>
      </c>
      <c r="G11" s="22">
        <v>73426</v>
      </c>
      <c r="H11" s="22">
        <v>9457</v>
      </c>
      <c r="I11" s="23">
        <f t="shared" si="1"/>
        <v>255218</v>
      </c>
      <c r="J11" s="24"/>
      <c r="K11" s="38">
        <f t="shared" si="2"/>
        <v>39385.024833318821</v>
      </c>
      <c r="L11" s="38">
        <f t="shared" si="3"/>
        <v>41291.504121564569</v>
      </c>
      <c r="M11" s="38">
        <f t="shared" si="3"/>
        <v>38001.983219837159</v>
      </c>
    </row>
    <row r="12" spans="1:13">
      <c r="A12" s="42" t="s">
        <v>41</v>
      </c>
    </row>
    <row r="13" spans="1:13">
      <c r="A13" s="42"/>
    </row>
    <row r="14" spans="1:13" s="33" customFormat="1" ht="15.75" customHeight="1">
      <c r="A14" s="33" t="s">
        <v>32</v>
      </c>
    </row>
    <row r="15" spans="1:13" s="30" customFormat="1" ht="22.5" customHeight="1">
      <c r="A15" s="47" t="s">
        <v>24</v>
      </c>
      <c r="B15" s="47" t="s">
        <v>35</v>
      </c>
      <c r="C15" s="47"/>
      <c r="D15" s="47"/>
      <c r="E15" s="47"/>
      <c r="F15" s="47" t="s">
        <v>36</v>
      </c>
      <c r="G15" s="47"/>
      <c r="H15" s="47"/>
      <c r="I15" s="47"/>
      <c r="J15" s="16"/>
      <c r="K15" s="48" t="s">
        <v>21</v>
      </c>
      <c r="L15" s="48"/>
      <c r="M15" s="48"/>
    </row>
    <row r="16" spans="1:13" s="30" customFormat="1" ht="22.5" customHeight="1">
      <c r="A16" s="47"/>
      <c r="B16" s="36" t="s">
        <v>8</v>
      </c>
      <c r="C16" s="36" t="s">
        <v>9</v>
      </c>
      <c r="D16" s="36" t="s">
        <v>10</v>
      </c>
      <c r="E16" s="37" t="s">
        <v>7</v>
      </c>
      <c r="F16" s="36" t="s">
        <v>8</v>
      </c>
      <c r="G16" s="36" t="s">
        <v>9</v>
      </c>
      <c r="H16" s="36" t="s">
        <v>10</v>
      </c>
      <c r="I16" s="37" t="s">
        <v>7</v>
      </c>
      <c r="J16" s="17"/>
      <c r="K16" s="41" t="s">
        <v>8</v>
      </c>
      <c r="L16" s="41" t="s">
        <v>9</v>
      </c>
      <c r="M16" s="41" t="s">
        <v>10</v>
      </c>
    </row>
    <row r="17" spans="1:16" ht="22.5" customHeight="1">
      <c r="A17" s="43" t="s">
        <v>11</v>
      </c>
      <c r="B17" s="18">
        <v>1950971.26</v>
      </c>
      <c r="C17" s="18">
        <v>947425.43</v>
      </c>
      <c r="D17" s="19">
        <v>123875.69</v>
      </c>
      <c r="E17" s="20">
        <f>SUM(B17:D17)</f>
        <v>3022272.38</v>
      </c>
      <c r="F17" s="21">
        <v>230</v>
      </c>
      <c r="G17" s="21">
        <v>125</v>
      </c>
      <c r="H17" s="22">
        <v>15</v>
      </c>
      <c r="I17" s="23">
        <f>SUM(F17:H17)</f>
        <v>370</v>
      </c>
      <c r="J17" s="24"/>
      <c r="K17" s="40">
        <f>B17/F17</f>
        <v>8482.4837391304354</v>
      </c>
      <c r="L17" s="40">
        <f>C17/G17</f>
        <v>7579.40344</v>
      </c>
      <c r="M17" s="40">
        <f>D17/H17</f>
        <v>8258.3793333333342</v>
      </c>
      <c r="N17" s="25"/>
      <c r="O17" s="25"/>
      <c r="P17" s="25"/>
    </row>
    <row r="18" spans="1:16" ht="22.5" customHeight="1">
      <c r="A18" s="43" t="s">
        <v>12</v>
      </c>
      <c r="B18" s="18">
        <v>458895596.06</v>
      </c>
      <c r="C18" s="18">
        <v>228286061.09</v>
      </c>
      <c r="D18" s="19">
        <v>41986370.270000003</v>
      </c>
      <c r="E18" s="20">
        <f t="shared" ref="E18:E23" si="4">SUM(B18:D18)</f>
        <v>729168027.41999996</v>
      </c>
      <c r="F18" s="21">
        <v>14232</v>
      </c>
      <c r="G18" s="21">
        <v>7435</v>
      </c>
      <c r="H18" s="22">
        <v>1404</v>
      </c>
      <c r="I18" s="23">
        <f t="shared" ref="I18:I23" si="5">SUM(F18:H18)</f>
        <v>23071</v>
      </c>
      <c r="J18" s="24"/>
      <c r="K18" s="40">
        <f t="shared" ref="K18:K23" si="6">B18/F18</f>
        <v>32243.928896852165</v>
      </c>
      <c r="L18" s="40">
        <f t="shared" ref="L18:M23" si="7">C18/G18</f>
        <v>30704.24493476799</v>
      </c>
      <c r="M18" s="40">
        <f t="shared" si="7"/>
        <v>29904.822129629632</v>
      </c>
      <c r="N18" s="25"/>
      <c r="O18" s="25"/>
      <c r="P18" s="25"/>
    </row>
    <row r="19" spans="1:16" ht="22.5" customHeight="1">
      <c r="A19" s="43" t="s">
        <v>13</v>
      </c>
      <c r="B19" s="19">
        <v>23523112.800000001</v>
      </c>
      <c r="C19" s="19">
        <v>18899572.949999999</v>
      </c>
      <c r="D19" s="19">
        <v>4535016.09</v>
      </c>
      <c r="E19" s="20">
        <f t="shared" si="4"/>
        <v>46957701.840000004</v>
      </c>
      <c r="F19" s="22">
        <v>2194</v>
      </c>
      <c r="G19" s="22">
        <v>1654</v>
      </c>
      <c r="H19" s="22">
        <v>318</v>
      </c>
      <c r="I19" s="23">
        <f t="shared" si="5"/>
        <v>4166</v>
      </c>
      <c r="J19" s="24"/>
      <c r="K19" s="40">
        <f t="shared" si="6"/>
        <v>10721.564630811305</v>
      </c>
      <c r="L19" s="40">
        <f t="shared" si="7"/>
        <v>11426.585822249093</v>
      </c>
      <c r="M19" s="40">
        <f t="shared" si="7"/>
        <v>14261.056886792452</v>
      </c>
      <c r="N19" s="25"/>
      <c r="O19" s="25"/>
      <c r="P19" s="25"/>
    </row>
    <row r="20" spans="1:16" ht="22.5" customHeight="1">
      <c r="A20" s="43" t="s">
        <v>14</v>
      </c>
      <c r="B20" s="19">
        <v>743350.68</v>
      </c>
      <c r="C20" s="19">
        <v>275102.93</v>
      </c>
      <c r="D20" s="19">
        <v>104986.95</v>
      </c>
      <c r="E20" s="20">
        <f t="shared" si="4"/>
        <v>1123440.56</v>
      </c>
      <c r="F20" s="22">
        <v>208</v>
      </c>
      <c r="G20" s="22">
        <v>75</v>
      </c>
      <c r="H20" s="22">
        <v>18</v>
      </c>
      <c r="I20" s="23">
        <f t="shared" si="5"/>
        <v>301</v>
      </c>
      <c r="J20" s="24"/>
      <c r="K20" s="40">
        <f t="shared" si="6"/>
        <v>3573.8013461538462</v>
      </c>
      <c r="L20" s="40">
        <f t="shared" si="7"/>
        <v>3668.0390666666667</v>
      </c>
      <c r="M20" s="40">
        <f t="shared" si="7"/>
        <v>5832.6083333333336</v>
      </c>
      <c r="N20" s="25"/>
      <c r="O20" s="25"/>
      <c r="P20" s="25"/>
    </row>
    <row r="21" spans="1:16" ht="22.5" customHeight="1">
      <c r="A21" s="43" t="s">
        <v>15</v>
      </c>
      <c r="B21" s="19">
        <v>92917615.829999998</v>
      </c>
      <c r="C21" s="19">
        <v>54747073.210000001</v>
      </c>
      <c r="D21" s="19">
        <v>12366482.039999999</v>
      </c>
      <c r="E21" s="20">
        <f t="shared" si="4"/>
        <v>160031171.07999998</v>
      </c>
      <c r="F21" s="22">
        <v>29141</v>
      </c>
      <c r="G21" s="22">
        <v>15880</v>
      </c>
      <c r="H21" s="22">
        <v>2468</v>
      </c>
      <c r="I21" s="23">
        <f t="shared" si="5"/>
        <v>47489</v>
      </c>
      <c r="J21" s="24"/>
      <c r="K21" s="40">
        <f t="shared" si="6"/>
        <v>3188.5527548814384</v>
      </c>
      <c r="L21" s="40">
        <f t="shared" si="7"/>
        <v>3447.5486908060452</v>
      </c>
      <c r="M21" s="40">
        <f t="shared" si="7"/>
        <v>5010.7301620745538</v>
      </c>
      <c r="N21" s="25"/>
      <c r="O21" s="25"/>
      <c r="P21" s="25"/>
    </row>
    <row r="22" spans="1:16" ht="22.5" customHeight="1">
      <c r="A22" s="43" t="s">
        <v>16</v>
      </c>
      <c r="B22" s="19">
        <v>519497226.35000002</v>
      </c>
      <c r="C22" s="19">
        <v>265527171.27000001</v>
      </c>
      <c r="D22" s="19">
        <v>53044460.090000004</v>
      </c>
      <c r="E22" s="20">
        <f t="shared" si="4"/>
        <v>838068857.71000004</v>
      </c>
      <c r="F22" s="22">
        <v>64379</v>
      </c>
      <c r="G22" s="22">
        <v>32922</v>
      </c>
      <c r="H22" s="22">
        <v>5597</v>
      </c>
      <c r="I22" s="23">
        <f t="shared" si="5"/>
        <v>102898</v>
      </c>
      <c r="J22" s="24"/>
      <c r="K22" s="40">
        <f t="shared" si="6"/>
        <v>8069.3584297674715</v>
      </c>
      <c r="L22" s="40">
        <f t="shared" si="7"/>
        <v>8065.3414516129033</v>
      </c>
      <c r="M22" s="40">
        <f t="shared" si="7"/>
        <v>9477.3021422190468</v>
      </c>
      <c r="N22" s="25"/>
      <c r="O22" s="25"/>
      <c r="P22" s="25"/>
    </row>
    <row r="23" spans="1:16" ht="22.5" customHeight="1">
      <c r="A23" s="43" t="s">
        <v>17</v>
      </c>
      <c r="B23" s="19">
        <v>6328947184.6599998</v>
      </c>
      <c r="C23" s="19">
        <v>3167449026.4400001</v>
      </c>
      <c r="D23" s="19">
        <v>503121325.83999997</v>
      </c>
      <c r="E23" s="20">
        <f t="shared" si="4"/>
        <v>9999517536.9400005</v>
      </c>
      <c r="F23" s="22">
        <v>157442</v>
      </c>
      <c r="G23" s="22">
        <v>80057</v>
      </c>
      <c r="H23" s="22">
        <v>11176</v>
      </c>
      <c r="I23" s="23">
        <f t="shared" si="5"/>
        <v>248675</v>
      </c>
      <c r="J23" s="24"/>
      <c r="K23" s="40">
        <f t="shared" si="6"/>
        <v>40198.594940740084</v>
      </c>
      <c r="L23" s="40">
        <f t="shared" si="7"/>
        <v>39564.922822988621</v>
      </c>
      <c r="M23" s="40">
        <f t="shared" si="7"/>
        <v>45018.014123120971</v>
      </c>
      <c r="N23" s="25"/>
      <c r="O23" s="25"/>
      <c r="P23" s="25"/>
    </row>
    <row r="24" spans="1:16" ht="15" customHeight="1">
      <c r="A24" s="42" t="s">
        <v>41</v>
      </c>
      <c r="B24" s="27"/>
      <c r="C24" s="27"/>
      <c r="D24" s="27"/>
      <c r="E24" s="27"/>
      <c r="F24" s="24"/>
      <c r="G24" s="24"/>
      <c r="H24" s="24"/>
      <c r="I24" s="24"/>
      <c r="J24" s="24"/>
      <c r="K24" s="28"/>
      <c r="L24" s="28"/>
      <c r="M24" s="28"/>
      <c r="N24" s="25"/>
      <c r="O24" s="25"/>
      <c r="P24" s="25"/>
    </row>
    <row r="25" spans="1:16" ht="15" customHeight="1">
      <c r="A25" s="26"/>
      <c r="B25" s="27"/>
      <c r="C25" s="27"/>
      <c r="D25" s="27"/>
      <c r="E25" s="27"/>
      <c r="F25" s="24"/>
      <c r="G25" s="24"/>
      <c r="H25" s="24"/>
      <c r="I25" s="24"/>
      <c r="J25" s="24"/>
      <c r="K25" s="28"/>
      <c r="L25" s="28"/>
      <c r="M25" s="28"/>
      <c r="N25" s="25"/>
      <c r="O25" s="25"/>
      <c r="P25" s="25"/>
    </row>
    <row r="26" spans="1:16" s="33" customFormat="1" ht="15.75" customHeight="1">
      <c r="A26" s="33" t="s">
        <v>33</v>
      </c>
    </row>
    <row r="27" spans="1:16" s="30" customFormat="1" ht="22.5" customHeight="1">
      <c r="A27" s="47" t="s">
        <v>24</v>
      </c>
      <c r="B27" s="47" t="s">
        <v>35</v>
      </c>
      <c r="C27" s="47"/>
      <c r="D27" s="47"/>
      <c r="E27" s="47"/>
      <c r="F27" s="47" t="s">
        <v>36</v>
      </c>
      <c r="G27" s="47"/>
      <c r="H27" s="47"/>
      <c r="I27" s="47"/>
      <c r="J27" s="16"/>
      <c r="K27" s="48" t="s">
        <v>21</v>
      </c>
      <c r="L27" s="48"/>
      <c r="M27" s="48"/>
    </row>
    <row r="28" spans="1:16" s="30" customFormat="1" ht="22.5" customHeight="1">
      <c r="A28" s="47"/>
      <c r="B28" s="36" t="s">
        <v>8</v>
      </c>
      <c r="C28" s="36" t="s">
        <v>9</v>
      </c>
      <c r="D28" s="36" t="s">
        <v>10</v>
      </c>
      <c r="E28" s="37" t="s">
        <v>7</v>
      </c>
      <c r="F28" s="36" t="s">
        <v>8</v>
      </c>
      <c r="G28" s="36" t="s">
        <v>9</v>
      </c>
      <c r="H28" s="36" t="s">
        <v>10</v>
      </c>
      <c r="I28" s="37" t="s">
        <v>7</v>
      </c>
      <c r="J28" s="17"/>
      <c r="K28" s="41" t="s">
        <v>8</v>
      </c>
      <c r="L28" s="41" t="s">
        <v>9</v>
      </c>
      <c r="M28" s="41" t="s">
        <v>10</v>
      </c>
    </row>
    <row r="29" spans="1:16" s="30" customFormat="1" ht="22.5" customHeight="1">
      <c r="A29" s="43" t="s">
        <v>11</v>
      </c>
      <c r="B29" s="19">
        <v>1806629.31</v>
      </c>
      <c r="C29" s="31">
        <v>901843.54</v>
      </c>
      <c r="D29" s="31">
        <v>135671.29</v>
      </c>
      <c r="E29" s="32">
        <f>SUM(B29:D29)</f>
        <v>2844144.14</v>
      </c>
      <c r="F29" s="22">
        <v>190</v>
      </c>
      <c r="G29" s="22">
        <v>115</v>
      </c>
      <c r="H29" s="22">
        <v>12</v>
      </c>
      <c r="I29" s="23">
        <f t="shared" ref="I29:I35" si="8">SUM(F29:H29)</f>
        <v>317</v>
      </c>
      <c r="J29" s="24"/>
      <c r="K29" s="40">
        <f t="shared" ref="K29:K35" si="9">B29/F29</f>
        <v>9508.5753157894742</v>
      </c>
      <c r="L29" s="40">
        <f t="shared" ref="L29:L35" si="10">C29/G29</f>
        <v>7842.1177391304354</v>
      </c>
      <c r="M29" s="40">
        <f t="shared" ref="M29:M35" si="11">D29/H29</f>
        <v>11305.940833333334</v>
      </c>
    </row>
    <row r="30" spans="1:16" s="30" customFormat="1" ht="22.5" customHeight="1">
      <c r="A30" s="43" t="s">
        <v>12</v>
      </c>
      <c r="B30" s="19">
        <v>492550208.88</v>
      </c>
      <c r="C30" s="31">
        <v>247771940.19</v>
      </c>
      <c r="D30" s="31">
        <v>43647992.840000004</v>
      </c>
      <c r="E30" s="32">
        <f t="shared" ref="E30:E35" si="12">SUM(B30:D30)</f>
        <v>783970141.90999997</v>
      </c>
      <c r="F30" s="22">
        <v>14825</v>
      </c>
      <c r="G30" s="22">
        <v>7758</v>
      </c>
      <c r="H30" s="22">
        <v>1453</v>
      </c>
      <c r="I30" s="23">
        <f t="shared" si="8"/>
        <v>24036</v>
      </c>
      <c r="J30" s="24"/>
      <c r="K30" s="40">
        <f t="shared" si="9"/>
        <v>33224.297394940979</v>
      </c>
      <c r="L30" s="40">
        <f t="shared" si="10"/>
        <v>31937.605077339522</v>
      </c>
      <c r="M30" s="40">
        <f t="shared" si="11"/>
        <v>30039.9124845148</v>
      </c>
    </row>
    <row r="31" spans="1:16" s="30" customFormat="1" ht="22.5" customHeight="1">
      <c r="A31" s="43" t="s">
        <v>13</v>
      </c>
      <c r="B31" s="19">
        <v>21361176.669999998</v>
      </c>
      <c r="C31" s="31">
        <v>17109119.140000001</v>
      </c>
      <c r="D31" s="31">
        <v>3641133.64</v>
      </c>
      <c r="E31" s="32">
        <f t="shared" si="12"/>
        <v>42111429.450000003</v>
      </c>
      <c r="F31" s="22">
        <v>2043</v>
      </c>
      <c r="G31" s="22">
        <v>1515</v>
      </c>
      <c r="H31" s="22">
        <v>294</v>
      </c>
      <c r="I31" s="23">
        <f t="shared" si="8"/>
        <v>3852</v>
      </c>
      <c r="J31" s="24"/>
      <c r="K31" s="40">
        <f t="shared" si="9"/>
        <v>10455.7888742046</v>
      </c>
      <c r="L31" s="40">
        <f t="shared" si="10"/>
        <v>11293.14794719472</v>
      </c>
      <c r="M31" s="40">
        <f t="shared" si="11"/>
        <v>12384.808299319728</v>
      </c>
    </row>
    <row r="32" spans="1:16" s="30" customFormat="1" ht="22.5" customHeight="1">
      <c r="A32" s="43" t="s">
        <v>18</v>
      </c>
      <c r="B32" s="19">
        <v>761809.69</v>
      </c>
      <c r="C32" s="31">
        <v>257750.94</v>
      </c>
      <c r="D32" s="31">
        <v>91182.52</v>
      </c>
      <c r="E32" s="32">
        <f t="shared" si="12"/>
        <v>1110743.1499999999</v>
      </c>
      <c r="F32" s="22">
        <v>221</v>
      </c>
      <c r="G32" s="22">
        <v>73</v>
      </c>
      <c r="H32" s="22">
        <v>19</v>
      </c>
      <c r="I32" s="23">
        <f t="shared" si="8"/>
        <v>313</v>
      </c>
      <c r="J32" s="24"/>
      <c r="K32" s="40">
        <f t="shared" si="9"/>
        <v>3447.1026696832578</v>
      </c>
      <c r="L32" s="40">
        <f t="shared" si="10"/>
        <v>3530.8347945205478</v>
      </c>
      <c r="M32" s="40">
        <f t="shared" si="11"/>
        <v>4799.08</v>
      </c>
    </row>
    <row r="33" spans="1:13" s="30" customFormat="1" ht="22.5" customHeight="1">
      <c r="A33" s="43" t="s">
        <v>19</v>
      </c>
      <c r="B33" s="19">
        <v>100167374.86</v>
      </c>
      <c r="C33" s="31">
        <v>62633803.640000001</v>
      </c>
      <c r="D33" s="31">
        <v>10256313.65</v>
      </c>
      <c r="E33" s="32">
        <f t="shared" si="12"/>
        <v>173057492.15000001</v>
      </c>
      <c r="F33" s="22">
        <v>29609</v>
      </c>
      <c r="G33" s="22">
        <v>16242</v>
      </c>
      <c r="H33" s="22">
        <v>2441</v>
      </c>
      <c r="I33" s="23">
        <f t="shared" si="8"/>
        <v>48292</v>
      </c>
      <c r="J33" s="24"/>
      <c r="K33" s="40">
        <f t="shared" si="9"/>
        <v>3383.0043182816034</v>
      </c>
      <c r="L33" s="40">
        <f t="shared" si="10"/>
        <v>3856.2863957640684</v>
      </c>
      <c r="M33" s="40">
        <f t="shared" si="11"/>
        <v>4201.6852314625157</v>
      </c>
    </row>
    <row r="34" spans="1:13" s="30" customFormat="1" ht="22.5" customHeight="1">
      <c r="A34" s="43" t="s">
        <v>16</v>
      </c>
      <c r="B34" s="19">
        <v>583676464.06999993</v>
      </c>
      <c r="C34" s="31">
        <v>287717591.74000001</v>
      </c>
      <c r="D34" s="31">
        <v>56651245.850000001</v>
      </c>
      <c r="E34" s="32">
        <f t="shared" si="12"/>
        <v>928045301.65999997</v>
      </c>
      <c r="F34" s="22">
        <v>67962</v>
      </c>
      <c r="G34" s="22">
        <v>34498</v>
      </c>
      <c r="H34" s="22">
        <v>5606</v>
      </c>
      <c r="I34" s="23">
        <f t="shared" si="8"/>
        <v>108066</v>
      </c>
      <c r="J34" s="24"/>
      <c r="K34" s="40">
        <f t="shared" si="9"/>
        <v>8588.276743915716</v>
      </c>
      <c r="L34" s="40">
        <f t="shared" si="10"/>
        <v>8340.1238257290279</v>
      </c>
      <c r="M34" s="40">
        <f t="shared" si="11"/>
        <v>10105.466616125579</v>
      </c>
    </row>
    <row r="35" spans="1:13" s="30" customFormat="1" ht="22.5" customHeight="1">
      <c r="A35" s="43" t="s">
        <v>20</v>
      </c>
      <c r="B35" s="31">
        <v>6640707688.6099997</v>
      </c>
      <c r="C35" s="31">
        <v>3303403522.3699999</v>
      </c>
      <c r="D35" s="31">
        <v>516979862.67000002</v>
      </c>
      <c r="E35" s="32">
        <f t="shared" si="12"/>
        <v>10461091073.65</v>
      </c>
      <c r="F35" s="22">
        <v>157069</v>
      </c>
      <c r="G35" s="22">
        <v>79498</v>
      </c>
      <c r="H35" s="22">
        <v>11007</v>
      </c>
      <c r="I35" s="23">
        <f t="shared" si="8"/>
        <v>247574</v>
      </c>
      <c r="J35" s="24"/>
      <c r="K35" s="40">
        <f t="shared" si="9"/>
        <v>42278.920019927544</v>
      </c>
      <c r="L35" s="40">
        <f t="shared" si="10"/>
        <v>41553.290930212082</v>
      </c>
      <c r="M35" s="40">
        <f t="shared" si="11"/>
        <v>46968.280427909514</v>
      </c>
    </row>
    <row r="36" spans="1:13">
      <c r="A36" s="42" t="s">
        <v>41</v>
      </c>
    </row>
    <row r="38" spans="1:13" ht="15.75" customHeight="1">
      <c r="A38" s="33" t="s">
        <v>34</v>
      </c>
      <c r="B38" s="34"/>
      <c r="C38" s="29"/>
      <c r="D38" s="34"/>
      <c r="E38" s="34"/>
      <c r="F38" s="34"/>
      <c r="G38" s="35"/>
      <c r="H38" s="29"/>
      <c r="I38" s="29"/>
      <c r="J38" s="29"/>
      <c r="L38" s="33"/>
      <c r="M38" s="33"/>
    </row>
    <row r="39" spans="1:13" s="30" customFormat="1" ht="22.5" customHeight="1">
      <c r="A39" s="47" t="s">
        <v>24</v>
      </c>
      <c r="B39" s="47" t="s">
        <v>35</v>
      </c>
      <c r="C39" s="47"/>
      <c r="D39" s="47"/>
      <c r="E39" s="47"/>
      <c r="F39" s="47" t="s">
        <v>36</v>
      </c>
      <c r="G39" s="47"/>
      <c r="H39" s="47"/>
      <c r="I39" s="47"/>
      <c r="J39" s="16"/>
      <c r="K39" s="48" t="s">
        <v>21</v>
      </c>
      <c r="L39" s="48"/>
      <c r="M39" s="48"/>
    </row>
    <row r="40" spans="1:13" s="30" customFormat="1" ht="22.5" customHeight="1">
      <c r="A40" s="47"/>
      <c r="B40" s="36" t="s">
        <v>8</v>
      </c>
      <c r="C40" s="36" t="s">
        <v>9</v>
      </c>
      <c r="D40" s="36" t="s">
        <v>10</v>
      </c>
      <c r="E40" s="37" t="s">
        <v>7</v>
      </c>
      <c r="F40" s="36" t="s">
        <v>8</v>
      </c>
      <c r="G40" s="36" t="s">
        <v>9</v>
      </c>
      <c r="H40" s="36" t="s">
        <v>10</v>
      </c>
      <c r="I40" s="37" t="s">
        <v>7</v>
      </c>
      <c r="J40" s="17"/>
      <c r="K40" s="41" t="s">
        <v>8</v>
      </c>
      <c r="L40" s="41" t="s">
        <v>9</v>
      </c>
      <c r="M40" s="41" t="s">
        <v>10</v>
      </c>
    </row>
    <row r="41" spans="1:13" ht="22.5" customHeight="1">
      <c r="A41" s="43" t="s">
        <v>11</v>
      </c>
      <c r="B41" s="19">
        <v>2084886.82</v>
      </c>
      <c r="C41" s="31">
        <v>746066.82</v>
      </c>
      <c r="D41" s="31">
        <v>112540.58</v>
      </c>
      <c r="E41" s="32">
        <f>SUM(B41:D41)</f>
        <v>2943494.22</v>
      </c>
      <c r="F41" s="22">
        <v>171</v>
      </c>
      <c r="G41" s="22">
        <v>95</v>
      </c>
      <c r="H41" s="22">
        <v>7</v>
      </c>
      <c r="I41" s="23">
        <f t="shared" ref="I41:I47" si="13">SUM(F41:H41)</f>
        <v>273</v>
      </c>
      <c r="J41" s="24"/>
      <c r="K41" s="40">
        <f t="shared" ref="K41:K47" si="14">B41/F41</f>
        <v>12192.320584795321</v>
      </c>
      <c r="L41" s="40">
        <f t="shared" ref="L41:L47" si="15">C41/G41</f>
        <v>7853.3349473684202</v>
      </c>
      <c r="M41" s="40">
        <f t="shared" ref="M41:M47" si="16">D41/H41</f>
        <v>16077.225714285714</v>
      </c>
    </row>
    <row r="42" spans="1:13" ht="22.5" customHeight="1">
      <c r="A42" s="43" t="s">
        <v>12</v>
      </c>
      <c r="B42" s="19">
        <v>490123347.72000003</v>
      </c>
      <c r="C42" s="31">
        <v>259751270.68000001</v>
      </c>
      <c r="D42" s="31">
        <v>44666072.490000002</v>
      </c>
      <c r="E42" s="32">
        <f t="shared" ref="E42:E47" si="17">SUM(B42:D42)</f>
        <v>794540690.8900001</v>
      </c>
      <c r="F42" s="22">
        <v>14690</v>
      </c>
      <c r="G42" s="22">
        <v>7873</v>
      </c>
      <c r="H42" s="22">
        <v>1434</v>
      </c>
      <c r="I42" s="23">
        <f t="shared" si="13"/>
        <v>23997</v>
      </c>
      <c r="J42" s="24"/>
      <c r="K42" s="40">
        <f t="shared" si="14"/>
        <v>33364.421219877469</v>
      </c>
      <c r="L42" s="40">
        <f t="shared" si="15"/>
        <v>32992.667430458532</v>
      </c>
      <c r="M42" s="40">
        <f t="shared" si="16"/>
        <v>31147.888765690379</v>
      </c>
    </row>
    <row r="43" spans="1:13" ht="22.5" customHeight="1">
      <c r="A43" s="43" t="s">
        <v>13</v>
      </c>
      <c r="B43" s="19">
        <v>19519680.309999999</v>
      </c>
      <c r="C43" s="31">
        <v>16068771.98</v>
      </c>
      <c r="D43" s="31">
        <v>3277274.44</v>
      </c>
      <c r="E43" s="32">
        <f t="shared" si="17"/>
        <v>38865726.729999997</v>
      </c>
      <c r="F43" s="22">
        <v>1968</v>
      </c>
      <c r="G43" s="22">
        <v>1442</v>
      </c>
      <c r="H43" s="22">
        <v>266</v>
      </c>
      <c r="I43" s="23">
        <f t="shared" si="13"/>
        <v>3676</v>
      </c>
      <c r="J43" s="24"/>
      <c r="K43" s="40">
        <f t="shared" si="14"/>
        <v>9918.5367428861773</v>
      </c>
      <c r="L43" s="40">
        <f t="shared" si="15"/>
        <v>11143.392496532593</v>
      </c>
      <c r="M43" s="40">
        <f t="shared" si="16"/>
        <v>12320.58060150376</v>
      </c>
    </row>
    <row r="44" spans="1:13" ht="22.5" customHeight="1">
      <c r="A44" s="43" t="s">
        <v>18</v>
      </c>
      <c r="B44" s="19">
        <v>746470.24</v>
      </c>
      <c r="C44" s="31">
        <v>188649.98</v>
      </c>
      <c r="D44" s="31">
        <v>72233.570000000007</v>
      </c>
      <c r="E44" s="32">
        <f t="shared" si="17"/>
        <v>1007353.79</v>
      </c>
      <c r="F44" s="22">
        <v>206</v>
      </c>
      <c r="G44" s="22">
        <v>77</v>
      </c>
      <c r="H44" s="22">
        <v>19</v>
      </c>
      <c r="I44" s="23">
        <f t="shared" si="13"/>
        <v>302</v>
      </c>
      <c r="J44" s="24"/>
      <c r="K44" s="40">
        <f t="shared" si="14"/>
        <v>3623.6419417475727</v>
      </c>
      <c r="L44" s="40">
        <f t="shared" si="15"/>
        <v>2449.9997402597405</v>
      </c>
      <c r="M44" s="40">
        <f t="shared" si="16"/>
        <v>3801.7668421052635</v>
      </c>
    </row>
    <row r="45" spans="1:13" ht="22.5" customHeight="1">
      <c r="A45" s="43" t="s">
        <v>19</v>
      </c>
      <c r="B45" s="19">
        <v>113516936.61</v>
      </c>
      <c r="C45" s="31">
        <v>63084230.469999999</v>
      </c>
      <c r="D45" s="31">
        <v>11268444.07</v>
      </c>
      <c r="E45" s="32">
        <f t="shared" si="17"/>
        <v>187869611.14999998</v>
      </c>
      <c r="F45" s="22">
        <v>31602</v>
      </c>
      <c r="G45" s="22">
        <v>16602</v>
      </c>
      <c r="H45" s="22">
        <v>2466</v>
      </c>
      <c r="I45" s="23">
        <f t="shared" si="13"/>
        <v>50670</v>
      </c>
      <c r="J45" s="24"/>
      <c r="K45" s="40">
        <f t="shared" si="14"/>
        <v>3592.0807736852098</v>
      </c>
      <c r="L45" s="40">
        <f t="shared" si="15"/>
        <v>3799.7970407179855</v>
      </c>
      <c r="M45" s="40">
        <f t="shared" si="16"/>
        <v>4569.5231427412818</v>
      </c>
    </row>
    <row r="46" spans="1:13" ht="22.5" customHeight="1">
      <c r="A46" s="43" t="s">
        <v>16</v>
      </c>
      <c r="B46" s="19">
        <v>605086626.86000001</v>
      </c>
      <c r="C46" s="31">
        <v>306675041.19</v>
      </c>
      <c r="D46" s="31">
        <v>59647373.619999997</v>
      </c>
      <c r="E46" s="32">
        <f t="shared" si="17"/>
        <v>971409041.66999996</v>
      </c>
      <c r="F46" s="22">
        <v>68099</v>
      </c>
      <c r="G46" s="22">
        <v>34483</v>
      </c>
      <c r="H46" s="22">
        <v>5420</v>
      </c>
      <c r="I46" s="23">
        <f t="shared" si="13"/>
        <v>108002</v>
      </c>
      <c r="J46" s="24"/>
      <c r="K46" s="40">
        <f t="shared" si="14"/>
        <v>8885.3966557511867</v>
      </c>
      <c r="L46" s="40">
        <f t="shared" si="15"/>
        <v>8893.51393991242</v>
      </c>
      <c r="M46" s="40">
        <f t="shared" si="16"/>
        <v>11005.050483394833</v>
      </c>
    </row>
    <row r="47" spans="1:13" ht="22.5" customHeight="1">
      <c r="A47" s="43" t="s">
        <v>20</v>
      </c>
      <c r="B47" s="31">
        <v>6793204737.3999996</v>
      </c>
      <c r="C47" s="31">
        <v>3381702646.6500001</v>
      </c>
      <c r="D47" s="31">
        <v>521671518.60000002</v>
      </c>
      <c r="E47" s="32">
        <f t="shared" si="17"/>
        <v>10696578902.65</v>
      </c>
      <c r="F47" s="22">
        <v>154123</v>
      </c>
      <c r="G47" s="22">
        <v>77890</v>
      </c>
      <c r="H47" s="22">
        <v>10681</v>
      </c>
      <c r="I47" s="23">
        <f t="shared" si="13"/>
        <v>242694</v>
      </c>
      <c r="J47" s="24"/>
      <c r="K47" s="40">
        <f t="shared" si="14"/>
        <v>44076.515104170045</v>
      </c>
      <c r="L47" s="40">
        <f t="shared" si="15"/>
        <v>43416.390379381177</v>
      </c>
      <c r="M47" s="40">
        <f t="shared" si="16"/>
        <v>48841.074674655931</v>
      </c>
    </row>
    <row r="48" spans="1:13">
      <c r="A48" s="42" t="s">
        <v>41</v>
      </c>
    </row>
    <row r="50" spans="1:13" ht="15.75" customHeight="1">
      <c r="A50" s="33" t="s">
        <v>37</v>
      </c>
      <c r="B50" s="34"/>
      <c r="C50" s="29"/>
      <c r="D50" s="34"/>
      <c r="E50" s="34"/>
      <c r="F50" s="34"/>
      <c r="G50" s="35"/>
      <c r="H50" s="29"/>
      <c r="I50" s="29"/>
      <c r="J50" s="29"/>
    </row>
    <row r="51" spans="1:13" s="30" customFormat="1" ht="22.5" customHeight="1">
      <c r="A51" s="47" t="s">
        <v>24</v>
      </c>
      <c r="B51" s="47" t="s">
        <v>35</v>
      </c>
      <c r="C51" s="47"/>
      <c r="D51" s="47"/>
      <c r="E51" s="47"/>
      <c r="F51" s="47" t="s">
        <v>36</v>
      </c>
      <c r="G51" s="47"/>
      <c r="H51" s="47"/>
      <c r="I51" s="47"/>
      <c r="J51" s="16"/>
      <c r="K51" s="48" t="s">
        <v>21</v>
      </c>
      <c r="L51" s="48"/>
      <c r="M51" s="48"/>
    </row>
    <row r="52" spans="1:13" s="30" customFormat="1" ht="22.5" customHeight="1">
      <c r="A52" s="47"/>
      <c r="B52" s="36" t="s">
        <v>8</v>
      </c>
      <c r="C52" s="36" t="s">
        <v>9</v>
      </c>
      <c r="D52" s="36" t="s">
        <v>10</v>
      </c>
      <c r="E52" s="37" t="s">
        <v>7</v>
      </c>
      <c r="F52" s="36" t="s">
        <v>8</v>
      </c>
      <c r="G52" s="36" t="s">
        <v>9</v>
      </c>
      <c r="H52" s="36" t="s">
        <v>10</v>
      </c>
      <c r="I52" s="37" t="s">
        <v>7</v>
      </c>
      <c r="J52" s="17"/>
      <c r="K52" s="39" t="s">
        <v>8</v>
      </c>
      <c r="L52" s="39" t="s">
        <v>9</v>
      </c>
      <c r="M52" s="39" t="s">
        <v>10</v>
      </c>
    </row>
    <row r="53" spans="1:13" s="30" customFormat="1" ht="22.5" customHeight="1">
      <c r="A53" s="43" t="s">
        <v>11</v>
      </c>
      <c r="B53" s="19">
        <v>1652172.2000000002</v>
      </c>
      <c r="C53" s="31">
        <v>719974.03</v>
      </c>
      <c r="D53" s="31">
        <v>75476.570000000007</v>
      </c>
      <c r="E53" s="32">
        <f>SUM(B53:D53)</f>
        <v>2447622.8000000003</v>
      </c>
      <c r="F53" s="22">
        <v>182</v>
      </c>
      <c r="G53" s="22">
        <v>84</v>
      </c>
      <c r="H53" s="22">
        <v>10</v>
      </c>
      <c r="I53" s="23">
        <f t="shared" ref="I53:I59" si="18">SUM(F53:H53)</f>
        <v>276</v>
      </c>
      <c r="J53" s="24"/>
      <c r="K53" s="40">
        <f t="shared" ref="K53:K59" si="19">B53/F53</f>
        <v>9077.8692307692327</v>
      </c>
      <c r="L53" s="40">
        <f t="shared" ref="L53:L59" si="20">C53/G53</f>
        <v>8571.1194047619047</v>
      </c>
      <c r="M53" s="40">
        <f t="shared" ref="M53:M59" si="21">D53/H53</f>
        <v>7547.6570000000011</v>
      </c>
    </row>
    <row r="54" spans="1:13" s="30" customFormat="1" ht="22.5" customHeight="1">
      <c r="A54" s="43" t="s">
        <v>12</v>
      </c>
      <c r="B54" s="19">
        <v>522689808.13</v>
      </c>
      <c r="C54" s="31">
        <v>267785761.34</v>
      </c>
      <c r="D54" s="31">
        <v>46252354.100000001</v>
      </c>
      <c r="E54" s="32">
        <f t="shared" ref="E54:E59" si="22">SUM(B54:D54)</f>
        <v>836727923.57000005</v>
      </c>
      <c r="F54" s="22">
        <v>14964</v>
      </c>
      <c r="G54" s="22">
        <v>7937</v>
      </c>
      <c r="H54" s="22">
        <v>1385</v>
      </c>
      <c r="I54" s="23">
        <f t="shared" si="18"/>
        <v>24286</v>
      </c>
      <c r="J54" s="24"/>
      <c r="K54" s="40">
        <f t="shared" si="19"/>
        <v>34929.8187737236</v>
      </c>
      <c r="L54" s="40">
        <f t="shared" si="20"/>
        <v>33738.9141161648</v>
      </c>
      <c r="M54" s="40">
        <f t="shared" si="21"/>
        <v>33395.201516245492</v>
      </c>
    </row>
    <row r="55" spans="1:13" s="30" customFormat="1" ht="22.5" customHeight="1">
      <c r="A55" s="43" t="s">
        <v>13</v>
      </c>
      <c r="B55" s="19">
        <v>18340702.190000001</v>
      </c>
      <c r="C55" s="31">
        <v>13780769.550000001</v>
      </c>
      <c r="D55" s="31">
        <v>2895819.87</v>
      </c>
      <c r="E55" s="32">
        <f t="shared" si="22"/>
        <v>35017291.609999999</v>
      </c>
      <c r="F55" s="22">
        <v>1964</v>
      </c>
      <c r="G55" s="22">
        <v>1334</v>
      </c>
      <c r="H55" s="22">
        <v>240</v>
      </c>
      <c r="I55" s="23">
        <f t="shared" si="18"/>
        <v>3538</v>
      </c>
      <c r="J55" s="24"/>
      <c r="K55" s="40">
        <f t="shared" si="19"/>
        <v>9338.443070264766</v>
      </c>
      <c r="L55" s="40">
        <f t="shared" si="20"/>
        <v>10330.411956521739</v>
      </c>
      <c r="M55" s="40">
        <f t="shared" si="21"/>
        <v>12065.916125</v>
      </c>
    </row>
    <row r="56" spans="1:13" s="30" customFormat="1" ht="22.5" customHeight="1">
      <c r="A56" s="43" t="s">
        <v>18</v>
      </c>
      <c r="B56" s="19">
        <v>766068.25999999989</v>
      </c>
      <c r="C56" s="31">
        <v>223516.77000000002</v>
      </c>
      <c r="D56" s="31">
        <v>99921.29</v>
      </c>
      <c r="E56" s="32">
        <f t="shared" si="22"/>
        <v>1089506.3199999998</v>
      </c>
      <c r="F56" s="22">
        <v>205</v>
      </c>
      <c r="G56" s="22">
        <v>73</v>
      </c>
      <c r="H56" s="22">
        <v>19</v>
      </c>
      <c r="I56" s="23">
        <f t="shared" si="18"/>
        <v>297</v>
      </c>
      <c r="J56" s="24"/>
      <c r="K56" s="40">
        <f t="shared" si="19"/>
        <v>3736.918341463414</v>
      </c>
      <c r="L56" s="40">
        <f t="shared" si="20"/>
        <v>3061.8735616438357</v>
      </c>
      <c r="M56" s="40">
        <f t="shared" si="21"/>
        <v>5259.015263157894</v>
      </c>
    </row>
    <row r="57" spans="1:13" s="30" customFormat="1" ht="22.5" customHeight="1">
      <c r="A57" s="43" t="s">
        <v>19</v>
      </c>
      <c r="B57" s="19">
        <v>125675183.94</v>
      </c>
      <c r="C57" s="31">
        <v>72040203.99000001</v>
      </c>
      <c r="D57" s="31">
        <v>13239226.9</v>
      </c>
      <c r="E57" s="32">
        <f t="shared" si="22"/>
        <v>210954614.83000001</v>
      </c>
      <c r="F57" s="22">
        <v>30283</v>
      </c>
      <c r="G57" s="22">
        <v>15602</v>
      </c>
      <c r="H57" s="22">
        <v>2400</v>
      </c>
      <c r="I57" s="23">
        <f t="shared" si="18"/>
        <v>48285</v>
      </c>
      <c r="J57" s="24"/>
      <c r="K57" s="40">
        <f t="shared" si="19"/>
        <v>4150.0242360400225</v>
      </c>
      <c r="L57" s="40">
        <f t="shared" si="20"/>
        <v>4617.369823740547</v>
      </c>
      <c r="M57" s="40">
        <f t="shared" si="21"/>
        <v>5516.3445416666664</v>
      </c>
    </row>
    <row r="58" spans="1:13" s="30" customFormat="1" ht="22.5" customHeight="1">
      <c r="A58" s="43" t="s">
        <v>16</v>
      </c>
      <c r="B58" s="19">
        <v>628407879.89999998</v>
      </c>
      <c r="C58" s="31">
        <v>319073214.52999997</v>
      </c>
      <c r="D58" s="31">
        <v>61275093.32</v>
      </c>
      <c r="E58" s="32">
        <f t="shared" si="22"/>
        <v>1008756187.75</v>
      </c>
      <c r="F58" s="22">
        <v>68157</v>
      </c>
      <c r="G58" s="22">
        <v>34355</v>
      </c>
      <c r="H58" s="22">
        <v>5411</v>
      </c>
      <c r="I58" s="23">
        <f t="shared" si="18"/>
        <v>107923</v>
      </c>
      <c r="J58" s="24"/>
      <c r="K58" s="40">
        <f t="shared" si="19"/>
        <v>9220.0049870152725</v>
      </c>
      <c r="L58" s="40">
        <f t="shared" si="20"/>
        <v>9287.5335331101724</v>
      </c>
      <c r="M58" s="40">
        <f t="shared" si="21"/>
        <v>11324.171746442433</v>
      </c>
    </row>
    <row r="59" spans="1:13" s="30" customFormat="1" ht="22.5" customHeight="1">
      <c r="A59" s="43" t="s">
        <v>20</v>
      </c>
      <c r="B59" s="31">
        <v>6946844723.039999</v>
      </c>
      <c r="C59" s="31">
        <v>3421996134.6800003</v>
      </c>
      <c r="D59" s="31">
        <v>517598041.24000001</v>
      </c>
      <c r="E59" s="32">
        <f t="shared" si="22"/>
        <v>10886438898.959999</v>
      </c>
      <c r="F59" s="22">
        <v>153889</v>
      </c>
      <c r="G59" s="22">
        <v>76380</v>
      </c>
      <c r="H59" s="22">
        <v>10339</v>
      </c>
      <c r="I59" s="23">
        <f t="shared" si="18"/>
        <v>240608</v>
      </c>
      <c r="J59" s="24"/>
      <c r="K59" s="40">
        <f t="shared" si="19"/>
        <v>45141.918675408895</v>
      </c>
      <c r="L59" s="40">
        <f t="shared" si="20"/>
        <v>44802.253661691546</v>
      </c>
      <c r="M59" s="40">
        <f t="shared" si="21"/>
        <v>50062.67929587001</v>
      </c>
    </row>
    <row r="60" spans="1:13">
      <c r="A60" s="42" t="s">
        <v>41</v>
      </c>
    </row>
    <row r="62" spans="1:13" ht="15.75" customHeight="1">
      <c r="A62" s="33" t="s">
        <v>38</v>
      </c>
      <c r="B62" s="34"/>
      <c r="C62" s="29"/>
      <c r="D62" s="34"/>
      <c r="E62" s="34"/>
      <c r="F62" s="34"/>
      <c r="G62" s="35"/>
      <c r="H62" s="29"/>
      <c r="I62" s="29"/>
      <c r="J62" s="29"/>
    </row>
    <row r="63" spans="1:13" s="30" customFormat="1" ht="22.5" customHeight="1">
      <c r="A63" s="47" t="s">
        <v>24</v>
      </c>
      <c r="B63" s="47" t="s">
        <v>35</v>
      </c>
      <c r="C63" s="47"/>
      <c r="D63" s="47"/>
      <c r="E63" s="47"/>
      <c r="F63" s="47" t="s">
        <v>36</v>
      </c>
      <c r="G63" s="47"/>
      <c r="H63" s="47"/>
      <c r="I63" s="47"/>
      <c r="J63" s="16"/>
      <c r="K63" s="48" t="s">
        <v>21</v>
      </c>
      <c r="L63" s="48"/>
      <c r="M63" s="48"/>
    </row>
    <row r="64" spans="1:13" s="30" customFormat="1" ht="22.5" customHeight="1">
      <c r="A64" s="47"/>
      <c r="B64" s="36" t="s">
        <v>8</v>
      </c>
      <c r="C64" s="36" t="s">
        <v>9</v>
      </c>
      <c r="D64" s="36" t="s">
        <v>10</v>
      </c>
      <c r="E64" s="37" t="s">
        <v>7</v>
      </c>
      <c r="F64" s="36" t="s">
        <v>8</v>
      </c>
      <c r="G64" s="36" t="s">
        <v>9</v>
      </c>
      <c r="H64" s="36" t="s">
        <v>10</v>
      </c>
      <c r="I64" s="37" t="s">
        <v>7</v>
      </c>
      <c r="J64" s="17"/>
      <c r="K64" s="41" t="s">
        <v>8</v>
      </c>
      <c r="L64" s="41" t="s">
        <v>9</v>
      </c>
      <c r="M64" s="41" t="s">
        <v>10</v>
      </c>
    </row>
    <row r="65" spans="1:13" ht="22.5" customHeight="1">
      <c r="A65" s="43" t="s">
        <v>11</v>
      </c>
      <c r="B65" s="19">
        <v>1271750.3400000001</v>
      </c>
      <c r="C65" s="31">
        <v>773794.5</v>
      </c>
      <c r="D65" s="31">
        <v>124535.1</v>
      </c>
      <c r="E65" s="32">
        <f>SUM(B65:D65)</f>
        <v>2170079.94</v>
      </c>
      <c r="F65" s="22">
        <v>157</v>
      </c>
      <c r="G65" s="22">
        <v>98</v>
      </c>
      <c r="H65" s="22">
        <v>13</v>
      </c>
      <c r="I65" s="23">
        <f t="shared" ref="I65:I71" si="23">SUM(F65:H65)</f>
        <v>268</v>
      </c>
      <c r="J65" s="24"/>
      <c r="K65" s="40">
        <f t="shared" ref="K65:K71" si="24">B65/F65</f>
        <v>8100.3206369426753</v>
      </c>
      <c r="L65" s="40">
        <f t="shared" ref="L65:L71" si="25">C65/G65</f>
        <v>7895.8622448979595</v>
      </c>
      <c r="M65" s="40">
        <f t="shared" ref="M65:M71" si="26">D65/H65</f>
        <v>9579.623076923077</v>
      </c>
    </row>
    <row r="66" spans="1:13" ht="22.5" customHeight="1">
      <c r="A66" s="43" t="s">
        <v>12</v>
      </c>
      <c r="B66" s="19">
        <v>567284386.04999995</v>
      </c>
      <c r="C66" s="31">
        <v>290660091.30000001</v>
      </c>
      <c r="D66" s="31">
        <v>52507681.649999999</v>
      </c>
      <c r="E66" s="32">
        <f t="shared" ref="E66:E71" si="27">SUM(B66:D66)</f>
        <v>910452158.99999988</v>
      </c>
      <c r="F66" s="22">
        <v>15495</v>
      </c>
      <c r="G66" s="22">
        <v>8036</v>
      </c>
      <c r="H66" s="22">
        <v>1424</v>
      </c>
      <c r="I66" s="23">
        <f t="shared" si="23"/>
        <v>24955</v>
      </c>
      <c r="J66" s="24"/>
      <c r="K66" s="40">
        <f t="shared" si="24"/>
        <v>36610.802584704739</v>
      </c>
      <c r="L66" s="40">
        <f t="shared" si="25"/>
        <v>36169.74754853161</v>
      </c>
      <c r="M66" s="40">
        <f t="shared" si="26"/>
        <v>36873.371945224717</v>
      </c>
    </row>
    <row r="67" spans="1:13" ht="22.5" customHeight="1">
      <c r="A67" s="43" t="s">
        <v>13</v>
      </c>
      <c r="B67" s="19">
        <v>17866361.390000001</v>
      </c>
      <c r="C67" s="31">
        <v>12135309.960000001</v>
      </c>
      <c r="D67" s="31">
        <v>2741361.47</v>
      </c>
      <c r="E67" s="32">
        <f t="shared" si="27"/>
        <v>32743032.82</v>
      </c>
      <c r="F67" s="22">
        <v>1941</v>
      </c>
      <c r="G67" s="22">
        <v>1270</v>
      </c>
      <c r="H67" s="22">
        <v>259</v>
      </c>
      <c r="I67" s="23">
        <f t="shared" si="23"/>
        <v>3470</v>
      </c>
      <c r="J67" s="24"/>
      <c r="K67" s="40">
        <f t="shared" si="24"/>
        <v>9204.7199330242147</v>
      </c>
      <c r="L67" s="40">
        <f t="shared" si="25"/>
        <v>9555.3621732283464</v>
      </c>
      <c r="M67" s="40">
        <f t="shared" si="26"/>
        <v>10584.407220077221</v>
      </c>
    </row>
    <row r="68" spans="1:13" ht="22.5" customHeight="1">
      <c r="A68" s="43" t="s">
        <v>18</v>
      </c>
      <c r="B68" s="19">
        <v>841880.66</v>
      </c>
      <c r="C68" s="31">
        <v>235754.89</v>
      </c>
      <c r="D68" s="31">
        <v>98897.97</v>
      </c>
      <c r="E68" s="32">
        <f t="shared" si="27"/>
        <v>1176533.52</v>
      </c>
      <c r="F68" s="22">
        <v>203</v>
      </c>
      <c r="G68" s="22">
        <v>74</v>
      </c>
      <c r="H68" s="22">
        <v>21</v>
      </c>
      <c r="I68" s="23">
        <f t="shared" si="23"/>
        <v>298</v>
      </c>
      <c r="J68" s="24"/>
      <c r="K68" s="40">
        <f t="shared" si="24"/>
        <v>4147.195369458128</v>
      </c>
      <c r="L68" s="40">
        <f t="shared" si="25"/>
        <v>3185.8768918918922</v>
      </c>
      <c r="M68" s="40">
        <f t="shared" si="26"/>
        <v>4709.4271428571428</v>
      </c>
    </row>
    <row r="69" spans="1:13" ht="22.5" customHeight="1">
      <c r="A69" s="43" t="s">
        <v>19</v>
      </c>
      <c r="B69" s="19">
        <v>145527051.88</v>
      </c>
      <c r="C69" s="31">
        <v>81861364.930000007</v>
      </c>
      <c r="D69" s="31">
        <v>15280791</v>
      </c>
      <c r="E69" s="32">
        <f t="shared" si="27"/>
        <v>242669207.81</v>
      </c>
      <c r="F69" s="22">
        <v>27720</v>
      </c>
      <c r="G69" s="22">
        <v>15030</v>
      </c>
      <c r="H69" s="22">
        <v>2355</v>
      </c>
      <c r="I69" s="23">
        <f t="shared" si="23"/>
        <v>45105</v>
      </c>
      <c r="J69" s="24"/>
      <c r="K69" s="40">
        <f t="shared" si="24"/>
        <v>5249.8936464646467</v>
      </c>
      <c r="L69" s="40">
        <f t="shared" si="25"/>
        <v>5446.5312661343987</v>
      </c>
      <c r="M69" s="40">
        <f t="shared" si="26"/>
        <v>6488.6585987261151</v>
      </c>
    </row>
    <row r="70" spans="1:13" ht="22.5" customHeight="1">
      <c r="A70" s="43" t="s">
        <v>16</v>
      </c>
      <c r="B70" s="19">
        <v>692335087.64999998</v>
      </c>
      <c r="C70" s="31">
        <v>334300124.51999998</v>
      </c>
      <c r="D70" s="31">
        <v>64777694.759999998</v>
      </c>
      <c r="E70" s="32">
        <f t="shared" si="27"/>
        <v>1091412906.9300001</v>
      </c>
      <c r="F70" s="22">
        <v>69754</v>
      </c>
      <c r="G70" s="22">
        <v>34933</v>
      </c>
      <c r="H70" s="22">
        <v>5454</v>
      </c>
      <c r="I70" s="23">
        <f t="shared" si="23"/>
        <v>110141</v>
      </c>
      <c r="J70" s="24"/>
      <c r="K70" s="40">
        <f t="shared" si="24"/>
        <v>9925.381879892193</v>
      </c>
      <c r="L70" s="40">
        <f t="shared" si="25"/>
        <v>9569.7513674748807</v>
      </c>
      <c r="M70" s="40">
        <f t="shared" si="26"/>
        <v>11877.098415841583</v>
      </c>
    </row>
    <row r="71" spans="1:13" ht="22.5" customHeight="1">
      <c r="A71" s="43" t="s">
        <v>20</v>
      </c>
      <c r="B71" s="31">
        <v>7197890700.2200003</v>
      </c>
      <c r="C71" s="31">
        <v>3554835200.29</v>
      </c>
      <c r="D71" s="31">
        <v>523397991.50999999</v>
      </c>
      <c r="E71" s="32">
        <f t="shared" si="27"/>
        <v>11276123892.02</v>
      </c>
      <c r="F71" s="22">
        <v>153079</v>
      </c>
      <c r="G71" s="22">
        <v>76713</v>
      </c>
      <c r="H71" s="22">
        <v>10252</v>
      </c>
      <c r="I71" s="23">
        <f t="shared" si="23"/>
        <v>240044</v>
      </c>
      <c r="J71" s="24"/>
      <c r="K71" s="40">
        <f t="shared" si="24"/>
        <v>47020.758564009433</v>
      </c>
      <c r="L71" s="40">
        <f t="shared" si="25"/>
        <v>46339.410533938186</v>
      </c>
      <c r="M71" s="40">
        <f t="shared" si="26"/>
        <v>51053.25707276629</v>
      </c>
    </row>
    <row r="72" spans="1:13">
      <c r="A72" s="42" t="s">
        <v>41</v>
      </c>
    </row>
    <row r="74" spans="1:13" ht="15.75" customHeight="1">
      <c r="A74" s="33" t="s">
        <v>39</v>
      </c>
      <c r="B74" s="34"/>
      <c r="C74" s="29"/>
      <c r="D74" s="34"/>
      <c r="E74" s="34"/>
      <c r="F74" s="34"/>
      <c r="G74" s="35"/>
      <c r="H74" s="29"/>
      <c r="I74" s="29"/>
      <c r="J74" s="29"/>
    </row>
    <row r="75" spans="1:13" s="30" customFormat="1" ht="22.5" customHeight="1">
      <c r="A75" s="47" t="s">
        <v>24</v>
      </c>
      <c r="B75" s="47" t="s">
        <v>35</v>
      </c>
      <c r="C75" s="47"/>
      <c r="D75" s="47"/>
      <c r="E75" s="47"/>
      <c r="F75" s="47" t="s">
        <v>36</v>
      </c>
      <c r="G75" s="47"/>
      <c r="H75" s="47"/>
      <c r="I75" s="47"/>
      <c r="J75" s="16"/>
      <c r="K75" s="48" t="s">
        <v>21</v>
      </c>
      <c r="L75" s="48"/>
      <c r="M75" s="48"/>
    </row>
    <row r="76" spans="1:13" s="30" customFormat="1" ht="22.5" customHeight="1">
      <c r="A76" s="47"/>
      <c r="B76" s="36" t="s">
        <v>8</v>
      </c>
      <c r="C76" s="36" t="s">
        <v>9</v>
      </c>
      <c r="D76" s="36" t="s">
        <v>10</v>
      </c>
      <c r="E76" s="37" t="s">
        <v>7</v>
      </c>
      <c r="F76" s="36" t="s">
        <v>8</v>
      </c>
      <c r="G76" s="36" t="s">
        <v>9</v>
      </c>
      <c r="H76" s="36" t="s">
        <v>10</v>
      </c>
      <c r="I76" s="37" t="s">
        <v>7</v>
      </c>
      <c r="J76" s="17"/>
      <c r="K76" s="41" t="s">
        <v>8</v>
      </c>
      <c r="L76" s="41" t="s">
        <v>9</v>
      </c>
      <c r="M76" s="41" t="s">
        <v>10</v>
      </c>
    </row>
    <row r="77" spans="1:13" ht="22.5" customHeight="1">
      <c r="A77" s="43" t="s">
        <v>11</v>
      </c>
      <c r="B77" s="19">
        <v>1233664.01</v>
      </c>
      <c r="C77" s="31">
        <v>537439.11</v>
      </c>
      <c r="D77" s="31">
        <v>108179.32</v>
      </c>
      <c r="E77" s="32">
        <f>SUM(B77:D77)</f>
        <v>1879282.4400000002</v>
      </c>
      <c r="F77" s="22">
        <v>172</v>
      </c>
      <c r="G77" s="22">
        <v>82</v>
      </c>
      <c r="H77" s="22">
        <v>7</v>
      </c>
      <c r="I77" s="23">
        <f t="shared" ref="I77:I83" si="28">SUM(F77:H77)</f>
        <v>261</v>
      </c>
      <c r="J77" s="24"/>
      <c r="K77" s="40">
        <f t="shared" ref="K77:K83" si="29">B77/F77</f>
        <v>7172.4651744186049</v>
      </c>
      <c r="L77" s="40">
        <f t="shared" ref="L77:L83" si="30">C77/G77</f>
        <v>6554.1354878048778</v>
      </c>
      <c r="M77" s="40">
        <f t="shared" ref="M77:M83" si="31">D77/H77</f>
        <v>15454.188571428573</v>
      </c>
    </row>
    <row r="78" spans="1:13" ht="22.5" customHeight="1">
      <c r="A78" s="43" t="s">
        <v>12</v>
      </c>
      <c r="B78" s="19">
        <v>632890461.6500001</v>
      </c>
      <c r="C78" s="31">
        <v>315060610.91999996</v>
      </c>
      <c r="D78" s="31">
        <v>65622812.810000002</v>
      </c>
      <c r="E78" s="32">
        <f t="shared" ref="E78:E83" si="32">SUM(B78:D78)</f>
        <v>1013573885.3800001</v>
      </c>
      <c r="F78" s="22">
        <v>15961</v>
      </c>
      <c r="G78" s="22">
        <v>8172</v>
      </c>
      <c r="H78" s="22">
        <v>1435</v>
      </c>
      <c r="I78" s="23">
        <f t="shared" si="28"/>
        <v>25568</v>
      </c>
      <c r="J78" s="24"/>
      <c r="K78" s="40">
        <f t="shared" si="29"/>
        <v>39652.30634985277</v>
      </c>
      <c r="L78" s="40">
        <f t="shared" si="30"/>
        <v>38553.672408223196</v>
      </c>
      <c r="M78" s="40">
        <f t="shared" si="31"/>
        <v>45730.183142857146</v>
      </c>
    </row>
    <row r="79" spans="1:13" ht="22.5" customHeight="1">
      <c r="A79" s="43" t="s">
        <v>13</v>
      </c>
      <c r="B79" s="19">
        <v>18243403</v>
      </c>
      <c r="C79" s="31">
        <v>12260117.859999999</v>
      </c>
      <c r="D79" s="31">
        <v>2833728.4</v>
      </c>
      <c r="E79" s="32">
        <f t="shared" si="32"/>
        <v>33337249.259999998</v>
      </c>
      <c r="F79" s="22">
        <v>1907</v>
      </c>
      <c r="G79" s="22">
        <v>1186</v>
      </c>
      <c r="H79" s="22">
        <v>258</v>
      </c>
      <c r="I79" s="23">
        <f t="shared" si="28"/>
        <v>3351</v>
      </c>
      <c r="J79" s="24"/>
      <c r="K79" s="40">
        <f t="shared" si="29"/>
        <v>9566.5458835867848</v>
      </c>
      <c r="L79" s="40">
        <f t="shared" si="30"/>
        <v>10337.36750421585</v>
      </c>
      <c r="M79" s="40">
        <f t="shared" si="31"/>
        <v>10983.443410852713</v>
      </c>
    </row>
    <row r="80" spans="1:13" ht="22.5" customHeight="1">
      <c r="A80" s="43" t="s">
        <v>18</v>
      </c>
      <c r="B80" s="19">
        <v>907441.86</v>
      </c>
      <c r="C80" s="31">
        <v>939848.44</v>
      </c>
      <c r="D80" s="31">
        <v>114838.12</v>
      </c>
      <c r="E80" s="32">
        <f t="shared" si="32"/>
        <v>1962128.42</v>
      </c>
      <c r="F80" s="22">
        <v>192</v>
      </c>
      <c r="G80" s="22">
        <v>74</v>
      </c>
      <c r="H80" s="22">
        <v>19</v>
      </c>
      <c r="I80" s="23">
        <f t="shared" si="28"/>
        <v>285</v>
      </c>
      <c r="J80" s="24"/>
      <c r="K80" s="40">
        <f t="shared" si="29"/>
        <v>4726.2596874999999</v>
      </c>
      <c r="L80" s="40">
        <f t="shared" si="30"/>
        <v>12700.654594594595</v>
      </c>
      <c r="M80" s="40">
        <f t="shared" si="31"/>
        <v>6044.1115789473679</v>
      </c>
    </row>
    <row r="81" spans="1:13" ht="22.5" customHeight="1">
      <c r="A81" s="43" t="s">
        <v>19</v>
      </c>
      <c r="B81" s="19">
        <v>163997752.59999999</v>
      </c>
      <c r="C81" s="31">
        <v>91912026.640000001</v>
      </c>
      <c r="D81" s="31">
        <v>16835165.809999999</v>
      </c>
      <c r="E81" s="32">
        <f t="shared" si="32"/>
        <v>272744945.05000001</v>
      </c>
      <c r="F81" s="22">
        <v>27457</v>
      </c>
      <c r="G81" s="22">
        <v>14670</v>
      </c>
      <c r="H81" s="22">
        <v>2309</v>
      </c>
      <c r="I81" s="23">
        <f t="shared" si="28"/>
        <v>44436</v>
      </c>
      <c r="J81" s="24"/>
      <c r="K81" s="40">
        <f t="shared" si="29"/>
        <v>5972.8940743708345</v>
      </c>
      <c r="L81" s="40">
        <f t="shared" si="30"/>
        <v>6265.3051561008861</v>
      </c>
      <c r="M81" s="40">
        <f t="shared" si="31"/>
        <v>7291.1068904287567</v>
      </c>
    </row>
    <row r="82" spans="1:13" ht="22.5" customHeight="1">
      <c r="A82" s="43" t="s">
        <v>16</v>
      </c>
      <c r="B82" s="19">
        <v>723687105.49000001</v>
      </c>
      <c r="C82" s="31">
        <v>350854103.33000004</v>
      </c>
      <c r="D82" s="31">
        <v>71089600.120000005</v>
      </c>
      <c r="E82" s="32">
        <f t="shared" si="32"/>
        <v>1145630808.9400001</v>
      </c>
      <c r="F82" s="22">
        <v>71153</v>
      </c>
      <c r="G82" s="22">
        <v>34936</v>
      </c>
      <c r="H82" s="22">
        <v>5439</v>
      </c>
      <c r="I82" s="23">
        <f t="shared" si="28"/>
        <v>111528</v>
      </c>
      <c r="J82" s="24"/>
      <c r="K82" s="40">
        <f t="shared" si="29"/>
        <v>10170.858649529886</v>
      </c>
      <c r="L82" s="40">
        <f t="shared" si="30"/>
        <v>10042.766868845891</v>
      </c>
      <c r="M82" s="40">
        <f t="shared" si="31"/>
        <v>13070.343835263837</v>
      </c>
    </row>
    <row r="83" spans="1:13" ht="22.5" customHeight="1">
      <c r="A83" s="43" t="s">
        <v>20</v>
      </c>
      <c r="B83" s="31">
        <v>7551247417.25</v>
      </c>
      <c r="C83" s="31">
        <v>3729283282.5299997</v>
      </c>
      <c r="D83" s="31">
        <v>540054015.24000001</v>
      </c>
      <c r="E83" s="32">
        <f t="shared" si="32"/>
        <v>11820584715.019999</v>
      </c>
      <c r="F83" s="22">
        <v>155611</v>
      </c>
      <c r="G83" s="22">
        <v>77636</v>
      </c>
      <c r="H83" s="22">
        <v>10134</v>
      </c>
      <c r="I83" s="23">
        <f t="shared" si="28"/>
        <v>243381</v>
      </c>
      <c r="J83" s="24"/>
      <c r="K83" s="40">
        <f t="shared" si="29"/>
        <v>48526.43718792373</v>
      </c>
      <c r="L83" s="40">
        <f t="shared" si="30"/>
        <v>48035.489753851303</v>
      </c>
      <c r="M83" s="40">
        <f t="shared" si="31"/>
        <v>53291.298129070456</v>
      </c>
    </row>
    <row r="84" spans="1:13">
      <c r="A84" s="42" t="s">
        <v>41</v>
      </c>
    </row>
    <row r="86" spans="1:13" ht="15.75" customHeight="1">
      <c r="A86" s="33" t="s">
        <v>40</v>
      </c>
      <c r="B86" s="34"/>
      <c r="C86" s="29"/>
      <c r="D86" s="34"/>
      <c r="E86" s="34"/>
      <c r="F86" s="34"/>
      <c r="G86" s="35"/>
      <c r="H86" s="29"/>
      <c r="I86" s="29"/>
      <c r="J86" s="29"/>
    </row>
    <row r="87" spans="1:13" s="30" customFormat="1" ht="22.5" customHeight="1">
      <c r="A87" s="47" t="s">
        <v>24</v>
      </c>
      <c r="B87" s="47" t="s">
        <v>35</v>
      </c>
      <c r="C87" s="47"/>
      <c r="D87" s="47"/>
      <c r="E87" s="47"/>
      <c r="F87" s="47" t="s">
        <v>36</v>
      </c>
      <c r="G87" s="47"/>
      <c r="H87" s="47"/>
      <c r="I87" s="47"/>
      <c r="J87" s="16"/>
      <c r="K87" s="48" t="s">
        <v>21</v>
      </c>
      <c r="L87" s="48"/>
      <c r="M87" s="48"/>
    </row>
    <row r="88" spans="1:13" s="30" customFormat="1" ht="22.5" customHeight="1">
      <c r="A88" s="47"/>
      <c r="B88" s="36" t="s">
        <v>8</v>
      </c>
      <c r="C88" s="36" t="s">
        <v>9</v>
      </c>
      <c r="D88" s="36" t="s">
        <v>10</v>
      </c>
      <c r="E88" s="37" t="s">
        <v>7</v>
      </c>
      <c r="F88" s="36" t="s">
        <v>8</v>
      </c>
      <c r="G88" s="36" t="s">
        <v>9</v>
      </c>
      <c r="H88" s="36" t="s">
        <v>10</v>
      </c>
      <c r="I88" s="37" t="s">
        <v>7</v>
      </c>
      <c r="J88" s="17"/>
      <c r="K88" s="41" t="s">
        <v>8</v>
      </c>
      <c r="L88" s="41" t="s">
        <v>9</v>
      </c>
      <c r="M88" s="41" t="s">
        <v>10</v>
      </c>
    </row>
    <row r="89" spans="1:13" ht="22.5" customHeight="1">
      <c r="A89" s="43" t="s">
        <v>11</v>
      </c>
      <c r="B89" s="19">
        <v>1133803.5</v>
      </c>
      <c r="C89" s="31">
        <v>404710.32</v>
      </c>
      <c r="D89" s="31">
        <v>54053.87</v>
      </c>
      <c r="E89" s="32">
        <f>SUM(B89:D89)</f>
        <v>1592567.6900000002</v>
      </c>
      <c r="F89" s="22">
        <v>220</v>
      </c>
      <c r="G89" s="22">
        <v>91</v>
      </c>
      <c r="H89" s="22">
        <v>9</v>
      </c>
      <c r="I89" s="23">
        <f t="shared" ref="I89:I95" si="33">SUM(F89:H89)</f>
        <v>320</v>
      </c>
      <c r="J89" s="24"/>
      <c r="K89" s="40">
        <f t="shared" ref="K89:K95" si="34">B89/F89</f>
        <v>5153.6522727272732</v>
      </c>
      <c r="L89" s="40">
        <f t="shared" ref="L89:L95" si="35">C89/G89</f>
        <v>4447.3661538461538</v>
      </c>
      <c r="M89" s="40">
        <f t="shared" ref="M89:M95" si="36">D89/H89</f>
        <v>6005.9855555555559</v>
      </c>
    </row>
    <row r="90" spans="1:13" ht="22.5" customHeight="1">
      <c r="A90" s="43" t="s">
        <v>12</v>
      </c>
      <c r="B90" s="19">
        <v>655228020.07000005</v>
      </c>
      <c r="C90" s="31">
        <v>328830490.74000001</v>
      </c>
      <c r="D90" s="31">
        <v>67460349.709999993</v>
      </c>
      <c r="E90" s="32">
        <f t="shared" ref="E90:E95" si="37">SUM(B90:D90)</f>
        <v>1051518860.5200001</v>
      </c>
      <c r="F90" s="22">
        <v>16240</v>
      </c>
      <c r="G90" s="22">
        <v>8233</v>
      </c>
      <c r="H90" s="22">
        <v>1424</v>
      </c>
      <c r="I90" s="23">
        <f t="shared" si="33"/>
        <v>25897</v>
      </c>
      <c r="J90" s="24"/>
      <c r="K90" s="40">
        <f t="shared" si="34"/>
        <v>40346.552959975372</v>
      </c>
      <c r="L90" s="40">
        <f t="shared" si="35"/>
        <v>39940.543026843196</v>
      </c>
      <c r="M90" s="40">
        <f t="shared" si="36"/>
        <v>47373.841088483139</v>
      </c>
    </row>
    <row r="91" spans="1:13" ht="22.5" customHeight="1">
      <c r="A91" s="43" t="s">
        <v>13</v>
      </c>
      <c r="B91" s="19">
        <v>18008320.650000002</v>
      </c>
      <c r="C91" s="31">
        <v>13077011.709999999</v>
      </c>
      <c r="D91" s="31">
        <v>2860666.44</v>
      </c>
      <c r="E91" s="32">
        <f t="shared" si="37"/>
        <v>33945998.799999997</v>
      </c>
      <c r="F91" s="22">
        <v>1830</v>
      </c>
      <c r="G91" s="22">
        <v>1201</v>
      </c>
      <c r="H91" s="22">
        <v>260</v>
      </c>
      <c r="I91" s="23">
        <f t="shared" si="33"/>
        <v>3291</v>
      </c>
      <c r="J91" s="24"/>
      <c r="K91" s="40">
        <f t="shared" si="34"/>
        <v>9840.6123770491813</v>
      </c>
      <c r="L91" s="40">
        <f t="shared" si="35"/>
        <v>10888.436061615319</v>
      </c>
      <c r="M91" s="40">
        <f t="shared" si="36"/>
        <v>11002.56323076923</v>
      </c>
    </row>
    <row r="92" spans="1:13" ht="22.5" customHeight="1">
      <c r="A92" s="43" t="s">
        <v>18</v>
      </c>
      <c r="B92" s="19">
        <v>683440.83000000007</v>
      </c>
      <c r="C92" s="31">
        <v>438454.32</v>
      </c>
      <c r="D92" s="31">
        <v>113957.35</v>
      </c>
      <c r="E92" s="32">
        <f t="shared" si="37"/>
        <v>1235852.5000000002</v>
      </c>
      <c r="F92" s="22">
        <v>184</v>
      </c>
      <c r="G92" s="22">
        <v>69</v>
      </c>
      <c r="H92" s="22">
        <v>18</v>
      </c>
      <c r="I92" s="23">
        <f t="shared" si="33"/>
        <v>271</v>
      </c>
      <c r="J92" s="24"/>
      <c r="K92" s="40">
        <f t="shared" si="34"/>
        <v>3714.3523369565223</v>
      </c>
      <c r="L92" s="40">
        <f t="shared" si="35"/>
        <v>6354.4104347826087</v>
      </c>
      <c r="M92" s="40">
        <f t="shared" si="36"/>
        <v>6330.9638888888894</v>
      </c>
    </row>
    <row r="93" spans="1:13" ht="22.5" customHeight="1">
      <c r="A93" s="43" t="s">
        <v>19</v>
      </c>
      <c r="B93" s="19">
        <v>160774325.19</v>
      </c>
      <c r="C93" s="31">
        <v>92284276.469999999</v>
      </c>
      <c r="D93" s="31">
        <v>16453925.51</v>
      </c>
      <c r="E93" s="32">
        <f t="shared" si="37"/>
        <v>269512527.17000002</v>
      </c>
      <c r="F93" s="22">
        <v>27150</v>
      </c>
      <c r="G93" s="22">
        <v>14762</v>
      </c>
      <c r="H93" s="22">
        <v>2209</v>
      </c>
      <c r="I93" s="23">
        <f t="shared" si="33"/>
        <v>44121</v>
      </c>
      <c r="J93" s="24"/>
      <c r="K93" s="40">
        <f t="shared" si="34"/>
        <v>5921.7062685082874</v>
      </c>
      <c r="L93" s="40">
        <f t="shared" si="35"/>
        <v>6251.4751707085761</v>
      </c>
      <c r="M93" s="40">
        <f t="shared" si="36"/>
        <v>7448.5855636034403</v>
      </c>
    </row>
    <row r="94" spans="1:13" ht="22.5" customHeight="1">
      <c r="A94" s="43" t="s">
        <v>16</v>
      </c>
      <c r="B94" s="19">
        <v>726860720.01999998</v>
      </c>
      <c r="C94" s="31">
        <v>357723337.61000001</v>
      </c>
      <c r="D94" s="31">
        <v>74784930.230000004</v>
      </c>
      <c r="E94" s="32">
        <f t="shared" si="37"/>
        <v>1159368987.8600001</v>
      </c>
      <c r="F94" s="22">
        <v>71490</v>
      </c>
      <c r="G94" s="22">
        <v>34385</v>
      </c>
      <c r="H94" s="22">
        <v>5343</v>
      </c>
      <c r="I94" s="23">
        <f t="shared" si="33"/>
        <v>111218</v>
      </c>
      <c r="J94" s="24"/>
      <c r="K94" s="40">
        <f t="shared" si="34"/>
        <v>10167.306196950622</v>
      </c>
      <c r="L94" s="40">
        <f t="shared" si="35"/>
        <v>10403.47062992584</v>
      </c>
      <c r="M94" s="40">
        <f t="shared" si="36"/>
        <v>13996.80520868426</v>
      </c>
    </row>
    <row r="95" spans="1:13" ht="22.5" customHeight="1">
      <c r="A95" s="43" t="s">
        <v>20</v>
      </c>
      <c r="B95" s="31">
        <v>8078437080.6700001</v>
      </c>
      <c r="C95" s="31">
        <v>3910157153.4700003</v>
      </c>
      <c r="D95" s="31">
        <v>557009552.38999999</v>
      </c>
      <c r="E95" s="32">
        <f t="shared" si="37"/>
        <v>12545603786.529999</v>
      </c>
      <c r="F95" s="22">
        <v>160728</v>
      </c>
      <c r="G95" s="22">
        <v>78866</v>
      </c>
      <c r="H95" s="22">
        <v>10176</v>
      </c>
      <c r="I95" s="23">
        <f t="shared" si="33"/>
        <v>249770</v>
      </c>
      <c r="J95" s="24"/>
      <c r="K95" s="40">
        <f t="shared" si="34"/>
        <v>50261.541739273802</v>
      </c>
      <c r="L95" s="40">
        <f t="shared" si="35"/>
        <v>49579.757480663407</v>
      </c>
      <c r="M95" s="40">
        <f t="shared" si="36"/>
        <v>54737.573937696543</v>
      </c>
    </row>
    <row r="96" spans="1:13">
      <c r="A96" s="42" t="s">
        <v>41</v>
      </c>
    </row>
    <row r="98" spans="1:13" ht="15.75">
      <c r="A98" s="33" t="s">
        <v>43</v>
      </c>
      <c r="B98" s="34"/>
      <c r="C98" s="29"/>
      <c r="D98" s="34"/>
      <c r="E98" s="34"/>
      <c r="F98" s="34"/>
      <c r="G98" s="35"/>
      <c r="H98" s="29"/>
      <c r="I98" s="29"/>
      <c r="J98" s="29"/>
    </row>
    <row r="99" spans="1:13" s="30" customFormat="1" ht="22.5" customHeight="1">
      <c r="A99" s="47" t="s">
        <v>24</v>
      </c>
      <c r="B99" s="47" t="s">
        <v>35</v>
      </c>
      <c r="C99" s="47"/>
      <c r="D99" s="47"/>
      <c r="E99" s="47"/>
      <c r="F99" s="47" t="s">
        <v>36</v>
      </c>
      <c r="G99" s="47"/>
      <c r="H99" s="47"/>
      <c r="I99" s="47"/>
      <c r="J99" s="16"/>
      <c r="K99" s="48" t="s">
        <v>21</v>
      </c>
      <c r="L99" s="48"/>
      <c r="M99" s="48"/>
    </row>
    <row r="100" spans="1:13" s="30" customFormat="1" ht="22.5" customHeight="1">
      <c r="A100" s="47"/>
      <c r="B100" s="44" t="s">
        <v>8</v>
      </c>
      <c r="C100" s="44" t="s">
        <v>9</v>
      </c>
      <c r="D100" s="44" t="s">
        <v>10</v>
      </c>
      <c r="E100" s="37" t="s">
        <v>7</v>
      </c>
      <c r="F100" s="44" t="s">
        <v>8</v>
      </c>
      <c r="G100" s="44" t="s">
        <v>9</v>
      </c>
      <c r="H100" s="44" t="s">
        <v>10</v>
      </c>
      <c r="I100" s="37" t="s">
        <v>7</v>
      </c>
      <c r="J100" s="17"/>
      <c r="K100" s="41" t="s">
        <v>8</v>
      </c>
      <c r="L100" s="41" t="s">
        <v>9</v>
      </c>
      <c r="M100" s="41" t="s">
        <v>10</v>
      </c>
    </row>
    <row r="101" spans="1:13" s="30" customFormat="1" ht="22.5" customHeight="1">
      <c r="A101" s="43" t="s">
        <v>11</v>
      </c>
      <c r="B101" s="19">
        <v>1081508.22</v>
      </c>
      <c r="C101" s="31">
        <v>476366.09</v>
      </c>
      <c r="D101" s="31">
        <v>59946.8</v>
      </c>
      <c r="E101" s="32">
        <f>SUM(B101:D101)</f>
        <v>1617821.11</v>
      </c>
      <c r="F101" s="22">
        <v>229</v>
      </c>
      <c r="G101" s="22">
        <v>98</v>
      </c>
      <c r="H101" s="22">
        <v>9</v>
      </c>
      <c r="I101" s="23">
        <f t="shared" ref="I101:I107" si="38">SUM(F101:H101)</f>
        <v>336</v>
      </c>
      <c r="J101" s="24"/>
      <c r="K101" s="40">
        <f t="shared" ref="K101:K107" si="39">B101/F101</f>
        <v>4722.7433187772922</v>
      </c>
      <c r="L101" s="40">
        <f t="shared" ref="L101:L107" si="40">C101/G101</f>
        <v>4860.8784693877551</v>
      </c>
      <c r="M101" s="40">
        <f t="shared" ref="M101:M107" si="41">D101/H101</f>
        <v>6660.7555555555555</v>
      </c>
    </row>
    <row r="102" spans="1:13" s="30" customFormat="1" ht="22.5" customHeight="1">
      <c r="A102" s="43" t="s">
        <v>12</v>
      </c>
      <c r="B102" s="19">
        <v>711281049.64999998</v>
      </c>
      <c r="C102" s="31">
        <v>333950758.57999998</v>
      </c>
      <c r="D102" s="31">
        <v>56230464.369999997</v>
      </c>
      <c r="E102" s="32">
        <f t="shared" ref="E102:E107" si="42">SUM(B102:D102)</f>
        <v>1101462272.5999999</v>
      </c>
      <c r="F102" s="22">
        <v>16750</v>
      </c>
      <c r="G102" s="22">
        <v>8168</v>
      </c>
      <c r="H102" s="22">
        <v>1446</v>
      </c>
      <c r="I102" s="23">
        <f t="shared" si="38"/>
        <v>26364</v>
      </c>
      <c r="J102" s="24"/>
      <c r="K102" s="40">
        <f t="shared" si="39"/>
        <v>42464.540277611937</v>
      </c>
      <c r="L102" s="40">
        <f t="shared" si="40"/>
        <v>40885.254478452494</v>
      </c>
      <c r="M102" s="40">
        <f t="shared" si="41"/>
        <v>38886.904820193638</v>
      </c>
    </row>
    <row r="103" spans="1:13" s="30" customFormat="1" ht="22.5" customHeight="1">
      <c r="A103" s="43" t="s">
        <v>13</v>
      </c>
      <c r="B103" s="19">
        <v>19814749.300000001</v>
      </c>
      <c r="C103" s="31">
        <v>14218212.449999999</v>
      </c>
      <c r="D103" s="31">
        <v>2980522.7</v>
      </c>
      <c r="E103" s="32">
        <f t="shared" si="42"/>
        <v>37013484.450000003</v>
      </c>
      <c r="F103" s="22">
        <v>1901</v>
      </c>
      <c r="G103" s="22">
        <v>1186</v>
      </c>
      <c r="H103" s="22">
        <v>235</v>
      </c>
      <c r="I103" s="23">
        <f t="shared" si="38"/>
        <v>3322</v>
      </c>
      <c r="J103" s="24"/>
      <c r="K103" s="40">
        <f t="shared" si="39"/>
        <v>10423.329458179905</v>
      </c>
      <c r="L103" s="40">
        <f t="shared" si="40"/>
        <v>11988.374747048903</v>
      </c>
      <c r="M103" s="40">
        <f t="shared" si="41"/>
        <v>12683.075319148937</v>
      </c>
    </row>
    <row r="104" spans="1:13" s="30" customFormat="1" ht="22.5" customHeight="1">
      <c r="A104" s="43" t="s">
        <v>18</v>
      </c>
      <c r="B104" s="19">
        <v>821537.54</v>
      </c>
      <c r="C104" s="31">
        <v>379195.39</v>
      </c>
      <c r="D104" s="31">
        <v>93835.99</v>
      </c>
      <c r="E104" s="32">
        <f t="shared" si="42"/>
        <v>1294568.9200000002</v>
      </c>
      <c r="F104" s="22">
        <v>189</v>
      </c>
      <c r="G104" s="22">
        <v>75</v>
      </c>
      <c r="H104" s="22">
        <v>16</v>
      </c>
      <c r="I104" s="23">
        <f t="shared" si="38"/>
        <v>280</v>
      </c>
      <c r="J104" s="24"/>
      <c r="K104" s="40">
        <f t="shared" si="39"/>
        <v>4346.7594708994711</v>
      </c>
      <c r="L104" s="40">
        <f t="shared" si="40"/>
        <v>5055.9385333333339</v>
      </c>
      <c r="M104" s="40">
        <f t="shared" si="41"/>
        <v>5864.7493750000003</v>
      </c>
    </row>
    <row r="105" spans="1:13" s="30" customFormat="1" ht="22.5" customHeight="1">
      <c r="A105" s="43" t="s">
        <v>19</v>
      </c>
      <c r="B105" s="19">
        <v>155458923.89999998</v>
      </c>
      <c r="C105" s="31">
        <v>87976075.090000004</v>
      </c>
      <c r="D105" s="31">
        <v>14887095.17</v>
      </c>
      <c r="E105" s="32">
        <f t="shared" si="42"/>
        <v>258322094.15999997</v>
      </c>
      <c r="F105" s="22">
        <v>27174</v>
      </c>
      <c r="G105" s="22">
        <v>15074</v>
      </c>
      <c r="H105" s="22">
        <v>2128</v>
      </c>
      <c r="I105" s="23">
        <f t="shared" si="38"/>
        <v>44376</v>
      </c>
      <c r="J105" s="24"/>
      <c r="K105" s="40">
        <f t="shared" si="39"/>
        <v>5720.8700927357022</v>
      </c>
      <c r="L105" s="40">
        <f t="shared" si="40"/>
        <v>5836.2793611516518</v>
      </c>
      <c r="M105" s="40">
        <f t="shared" si="41"/>
        <v>6995.81539943609</v>
      </c>
    </row>
    <row r="106" spans="1:13" s="30" customFormat="1" ht="22.5" customHeight="1">
      <c r="A106" s="43" t="s">
        <v>16</v>
      </c>
      <c r="B106" s="19">
        <v>798343711.11000001</v>
      </c>
      <c r="C106" s="31">
        <v>390603273.77999997</v>
      </c>
      <c r="D106" s="31">
        <v>79630065.709999993</v>
      </c>
      <c r="E106" s="32">
        <f t="shared" si="42"/>
        <v>1268577050.5999999</v>
      </c>
      <c r="F106" s="22">
        <v>73197</v>
      </c>
      <c r="G106" s="22">
        <v>34729</v>
      </c>
      <c r="H106" s="22">
        <v>5307</v>
      </c>
      <c r="I106" s="23">
        <f t="shared" si="38"/>
        <v>113233</v>
      </c>
      <c r="J106" s="24"/>
      <c r="K106" s="40">
        <f t="shared" si="39"/>
        <v>10906.781850485675</v>
      </c>
      <c r="L106" s="40">
        <f t="shared" si="40"/>
        <v>11247.178835555298</v>
      </c>
      <c r="M106" s="40">
        <f t="shared" si="41"/>
        <v>15004.723141134349</v>
      </c>
    </row>
    <row r="107" spans="1:13" s="30" customFormat="1" ht="22.5" customHeight="1">
      <c r="A107" s="43" t="s">
        <v>20</v>
      </c>
      <c r="B107" s="31">
        <v>8811353873.0699997</v>
      </c>
      <c r="C107" s="31">
        <v>4189142628.6300001</v>
      </c>
      <c r="D107" s="31">
        <v>600040581.88</v>
      </c>
      <c r="E107" s="32">
        <f t="shared" si="42"/>
        <v>13600537083.58</v>
      </c>
      <c r="F107" s="22">
        <v>167809</v>
      </c>
      <c r="G107" s="22">
        <v>81713</v>
      </c>
      <c r="H107" s="22">
        <v>10187</v>
      </c>
      <c r="I107" s="23">
        <f t="shared" si="38"/>
        <v>259709</v>
      </c>
      <c r="J107" s="24"/>
      <c r="K107" s="40">
        <f t="shared" si="39"/>
        <v>52508.231817542561</v>
      </c>
      <c r="L107" s="40">
        <f t="shared" si="40"/>
        <v>51266.538110582158</v>
      </c>
      <c r="M107" s="40">
        <f t="shared" si="41"/>
        <v>58902.579943064688</v>
      </c>
    </row>
    <row r="108" spans="1:13">
      <c r="A108" s="42" t="s">
        <v>41</v>
      </c>
    </row>
  </sheetData>
  <mergeCells count="36">
    <mergeCell ref="A99:A100"/>
    <mergeCell ref="B99:E99"/>
    <mergeCell ref="F99:I99"/>
    <mergeCell ref="K99:M99"/>
    <mergeCell ref="K63:M63"/>
    <mergeCell ref="K75:M75"/>
    <mergeCell ref="K87:M87"/>
    <mergeCell ref="A63:A64"/>
    <mergeCell ref="B63:E63"/>
    <mergeCell ref="F63:I63"/>
    <mergeCell ref="A75:A76"/>
    <mergeCell ref="B75:E75"/>
    <mergeCell ref="F75:I75"/>
    <mergeCell ref="A87:A88"/>
    <mergeCell ref="B87:E87"/>
    <mergeCell ref="F87:I87"/>
    <mergeCell ref="A51:A52"/>
    <mergeCell ref="B51:E51"/>
    <mergeCell ref="F51:I51"/>
    <mergeCell ref="K51:M51"/>
    <mergeCell ref="A27:A28"/>
    <mergeCell ref="B27:E27"/>
    <mergeCell ref="A15:A16"/>
    <mergeCell ref="B15:E15"/>
    <mergeCell ref="A39:A40"/>
    <mergeCell ref="B39:E39"/>
    <mergeCell ref="K3:M3"/>
    <mergeCell ref="K15:M15"/>
    <mergeCell ref="F15:I15"/>
    <mergeCell ref="A3:A4"/>
    <mergeCell ref="B3:E3"/>
    <mergeCell ref="F3:I3"/>
    <mergeCell ref="F39:I39"/>
    <mergeCell ref="K27:M27"/>
    <mergeCell ref="K39:M39"/>
    <mergeCell ref="F27:I27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  <headerFooter alignWithMargins="0">
    <oddHeader>&amp;LGDAŃSK W LICZBACH / RYNEK PRACY
&amp;F&amp;R&amp;D</oddHeader>
    <oddFooter>&amp;L&amp;"Arial1,Kursywa"&amp;8Opracowanie: Referat Badań i Analiz Społeczno-Gospodarczych, WPG, UMG&amp;R&amp;"Arial1,Kursywa"&amp;8www.gdansk.pl/gdanskwliczbach</oddFooter>
  </headerFooter>
  <rowBreaks count="4" manualBreakCount="4">
    <brk id="25" max="8" man="1"/>
    <brk id="49" max="8" man="1"/>
    <brk id="73" max="8" man="1"/>
    <brk id="9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Gdańsk - podatnicy wg źródeł</vt:lpstr>
      <vt:lpstr>Trójmiasto- podatnicy wg źródeł</vt:lpstr>
      <vt:lpstr>'Gdańsk - podatnicy wg źródeł'!Obszar_wydruku</vt:lpstr>
      <vt:lpstr>'Trójmiasto- podatnicy wg źródeł'!Obszar_wydruku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Hrynkiewicz Marcin</dc:creator>
  <cp:lastModifiedBy>Hrynkiewicz Marcin</cp:lastModifiedBy>
  <cp:revision>5</cp:revision>
  <cp:lastPrinted>2019-07-05T11:52:55Z</cp:lastPrinted>
  <dcterms:created xsi:type="dcterms:W3CDTF">2010-10-08T10:51:14Z</dcterms:created>
  <dcterms:modified xsi:type="dcterms:W3CDTF">2019-07-05T11:53:02Z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