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rynkiewicz.m\Desktop\"/>
    </mc:Choice>
  </mc:AlternateContent>
  <bookViews>
    <workbookView xWindow="-45" yWindow="2415" windowWidth="19320" windowHeight="8730" tabRatio="549"/>
  </bookViews>
  <sheets>
    <sheet name="Biblioteki" sheetId="1" r:id="rId1"/>
    <sheet name="Muzea, teatry, instytucje muz." sheetId="2" r:id="rId2"/>
    <sheet name="Kina, galerie, ośrodki, imprezy" sheetId="3" r:id="rId3"/>
  </sheets>
  <definedNames>
    <definedName name="_xlnm.Print_Area" localSheetId="0">Biblioteki!$A$1:$W$36</definedName>
    <definedName name="_xlnm.Print_Area" localSheetId="1">'Muzea, teatry, instytucje muz.'!$A$1:$W$75</definedName>
  </definedNames>
  <calcPr calcId="152511"/>
</workbook>
</file>

<file path=xl/calcChain.xml><?xml version="1.0" encoding="utf-8"?>
<calcChain xmlns="http://schemas.openxmlformats.org/spreadsheetml/2006/main">
  <c r="W13" i="3" l="1"/>
  <c r="W14" i="3"/>
  <c r="W15" i="3"/>
  <c r="W16" i="3"/>
  <c r="W17" i="3"/>
  <c r="W12" i="3"/>
  <c r="W9" i="3"/>
  <c r="W10" i="3"/>
  <c r="W8" i="3"/>
  <c r="W4" i="3"/>
  <c r="W5" i="3"/>
  <c r="W6" i="3"/>
  <c r="W3" i="3"/>
  <c r="V13" i="3"/>
  <c r="V14" i="3"/>
  <c r="V15" i="3"/>
  <c r="V16" i="3"/>
  <c r="V17" i="3"/>
  <c r="V12" i="3"/>
  <c r="V9" i="3"/>
  <c r="V10" i="3"/>
  <c r="V8" i="3"/>
  <c r="V4" i="3"/>
  <c r="V5" i="3"/>
  <c r="V6" i="3"/>
  <c r="V3" i="3"/>
  <c r="T17" i="3"/>
  <c r="U17" i="3"/>
  <c r="H17" i="3"/>
  <c r="I17" i="3"/>
  <c r="J17" i="3"/>
  <c r="K17" i="3"/>
  <c r="L17" i="3"/>
  <c r="M17" i="3"/>
  <c r="N17" i="3"/>
  <c r="O17" i="3"/>
  <c r="P17" i="3"/>
  <c r="Q17" i="3"/>
  <c r="R17" i="3"/>
  <c r="S17" i="3"/>
  <c r="D17" i="3"/>
  <c r="U16" i="3"/>
  <c r="T16" i="3"/>
  <c r="U14" i="3"/>
  <c r="T14" i="3"/>
  <c r="V23" i="3"/>
  <c r="W24" i="3"/>
  <c r="W23" i="3"/>
  <c r="W21" i="3"/>
  <c r="W20" i="3"/>
  <c r="V20" i="3"/>
  <c r="W38" i="3"/>
  <c r="W39" i="3"/>
  <c r="W40" i="3"/>
  <c r="W42" i="3"/>
  <c r="W44" i="3"/>
  <c r="W45" i="3"/>
  <c r="W46" i="3"/>
  <c r="W27" i="3"/>
  <c r="W28" i="3"/>
  <c r="W29" i="3"/>
  <c r="W30" i="3"/>
  <c r="W31" i="3"/>
  <c r="W32" i="3"/>
  <c r="W33" i="3"/>
  <c r="W34" i="3"/>
  <c r="W35" i="3"/>
  <c r="W26" i="3"/>
  <c r="V38" i="3"/>
  <c r="V40" i="3"/>
  <c r="V42" i="3"/>
  <c r="V44" i="3"/>
  <c r="V46" i="3"/>
  <c r="V27" i="3"/>
  <c r="V28" i="3"/>
  <c r="V29" i="3"/>
  <c r="V30" i="3"/>
  <c r="V31" i="3"/>
  <c r="V32" i="3"/>
  <c r="V33" i="3"/>
  <c r="V34" i="3"/>
  <c r="V35" i="3"/>
  <c r="V26" i="3"/>
  <c r="U43" i="3" l="1"/>
  <c r="T10" i="3"/>
  <c r="T9" i="3"/>
  <c r="W23" i="2"/>
  <c r="W24" i="2"/>
  <c r="W22" i="2"/>
  <c r="W31" i="2"/>
  <c r="W32" i="2"/>
  <c r="W30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34" i="2"/>
  <c r="V35" i="2"/>
  <c r="V36" i="2"/>
  <c r="V37" i="2"/>
  <c r="V39" i="2"/>
  <c r="V40" i="2"/>
  <c r="V41" i="2"/>
  <c r="V42" i="2"/>
  <c r="V43" i="2"/>
  <c r="V44" i="2"/>
  <c r="V46" i="2"/>
  <c r="V47" i="2"/>
  <c r="V34" i="2"/>
  <c r="V31" i="2"/>
  <c r="V32" i="2"/>
  <c r="V30" i="2"/>
  <c r="V23" i="2"/>
  <c r="V24" i="2"/>
  <c r="V22" i="2"/>
  <c r="W14" i="2"/>
  <c r="W15" i="2"/>
  <c r="W16" i="2"/>
  <c r="W20" i="2"/>
  <c r="W13" i="2"/>
  <c r="W4" i="2"/>
  <c r="W5" i="2"/>
  <c r="W6" i="2"/>
  <c r="W9" i="2"/>
  <c r="W10" i="2"/>
  <c r="W11" i="2"/>
  <c r="W3" i="2"/>
  <c r="V14" i="2"/>
  <c r="V15" i="2"/>
  <c r="V16" i="2"/>
  <c r="V13" i="2"/>
  <c r="V4" i="2"/>
  <c r="V5" i="2"/>
  <c r="V6" i="2"/>
  <c r="V9" i="2"/>
  <c r="V3" i="2"/>
  <c r="V43" i="3" l="1"/>
  <c r="W43" i="3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W25" i="2" s="1"/>
  <c r="D25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D8" i="2"/>
  <c r="U20" i="2"/>
  <c r="T20" i="2"/>
  <c r="S20" i="2"/>
  <c r="R20" i="2"/>
  <c r="Q20" i="2"/>
  <c r="P20" i="2"/>
  <c r="O20" i="2"/>
  <c r="N20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D18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W17" i="2" s="1"/>
  <c r="D17" i="2"/>
  <c r="W18" i="2" l="1"/>
  <c r="W8" i="2"/>
  <c r="W19" i="2"/>
  <c r="V14" i="1"/>
  <c r="V15" i="1"/>
  <c r="V13" i="1"/>
  <c r="V11" i="1"/>
  <c r="V10" i="1"/>
  <c r="V8" i="1"/>
  <c r="V7" i="1"/>
  <c r="V5" i="1"/>
  <c r="V3" i="1"/>
  <c r="W8" i="1"/>
  <c r="W7" i="1"/>
  <c r="W5" i="1"/>
  <c r="W3" i="1"/>
  <c r="W11" i="1"/>
  <c r="W14" i="1" l="1"/>
  <c r="W15" i="1"/>
  <c r="W10" i="1"/>
  <c r="W13" i="1"/>
  <c r="R41" i="3" l="1"/>
  <c r="S41" i="3"/>
  <c r="T41" i="3"/>
  <c r="Q41" i="3"/>
  <c r="R37" i="3"/>
  <c r="S37" i="3"/>
  <c r="T37" i="3"/>
  <c r="Q37" i="3"/>
  <c r="V37" i="3" l="1"/>
  <c r="W37" i="3"/>
  <c r="V41" i="3"/>
  <c r="W41" i="3"/>
  <c r="S16" i="3"/>
  <c r="S14" i="3"/>
  <c r="S11" i="1"/>
  <c r="S8" i="1"/>
  <c r="S28" i="2"/>
  <c r="R28" i="2"/>
  <c r="Q28" i="2"/>
  <c r="R16" i="3" l="1"/>
  <c r="R14" i="3"/>
  <c r="L16" i="3" l="1"/>
  <c r="M16" i="3"/>
  <c r="L14" i="3"/>
  <c r="M14" i="3"/>
  <c r="N28" i="2"/>
  <c r="O28" i="2"/>
  <c r="P28" i="2"/>
  <c r="M28" i="2"/>
  <c r="O16" i="3"/>
  <c r="N16" i="3"/>
  <c r="O14" i="3"/>
  <c r="N14" i="3"/>
</calcChain>
</file>

<file path=xl/sharedStrings.xml><?xml version="1.0" encoding="utf-8"?>
<sst xmlns="http://schemas.openxmlformats.org/spreadsheetml/2006/main" count="193" uniqueCount="104">
  <si>
    <t>w tym</t>
  </si>
  <si>
    <t>liczba mieszkańców na 1 placówkę biblioteczną</t>
  </si>
  <si>
    <t>księgozbiór w woluminach</t>
  </si>
  <si>
    <t>w tys.</t>
  </si>
  <si>
    <t>czytelnicy</t>
  </si>
  <si>
    <t>wypożyczenia woluminów</t>
  </si>
  <si>
    <t>na 1 czytelnika</t>
  </si>
  <si>
    <t>liczba mieszkańców na 1 placówkę</t>
  </si>
  <si>
    <t>liczba mieszkaców przypadająca na 1 teatr</t>
  </si>
  <si>
    <t>miejsca na widowni w stałej sali</t>
  </si>
  <si>
    <t>liczba przedstawień w przeliczeniu na 1000 mieszkańców</t>
  </si>
  <si>
    <t>liczba widzów w przeliczeniu na 1000 mieszkańców</t>
  </si>
  <si>
    <t>liczba instytucji muzycznych</t>
  </si>
  <si>
    <t>opery</t>
  </si>
  <si>
    <t>filharmonie</t>
  </si>
  <si>
    <t>słuchacze w tys.</t>
  </si>
  <si>
    <t>liczba słuchaczy w przeliczeniu na 1 przedstawienie/koncert</t>
  </si>
  <si>
    <t>liczba zwiedzających w przeliczeniu na 1 placówkę</t>
  </si>
  <si>
    <t>liczba zwiedzających w przeliczeniu na 1 wystawę</t>
  </si>
  <si>
    <t>miejsca na widowni</t>
  </si>
  <si>
    <t>na 1 seans</t>
  </si>
  <si>
    <t>domy kultury</t>
  </si>
  <si>
    <t>ośrodki</t>
  </si>
  <si>
    <t>kluby</t>
  </si>
  <si>
    <t>świetlice</t>
  </si>
  <si>
    <t>liczba galerii</t>
  </si>
  <si>
    <t>liczba wystaw</t>
  </si>
  <si>
    <t>liczba kin stałych</t>
  </si>
  <si>
    <t>liczba seansów</t>
  </si>
  <si>
    <t>liczba widzów</t>
  </si>
  <si>
    <t>liczba abonentów radiowych</t>
  </si>
  <si>
    <t>liczba abonentów telewizyjnych</t>
  </si>
  <si>
    <t>Liczba instytucji ogółem</t>
  </si>
  <si>
    <t>liczba bibliotek i filii</t>
  </si>
  <si>
    <t>liczba punktów bibliotecznych</t>
  </si>
  <si>
    <t>na 1000 mieszkańców</t>
  </si>
  <si>
    <t>liczba wystaw w przeliczeniu na 1000 mieszkańców</t>
  </si>
  <si>
    <t>liczba zwiedzających w przeliczeniu na 1000 mieszkańców</t>
  </si>
  <si>
    <t>liczba orkiestr</t>
  </si>
  <si>
    <t>liczba koncertów</t>
  </si>
  <si>
    <t>liczba widzów w przeliczeniu na 1 przedstawienie</t>
  </si>
  <si>
    <t>zwiedzający muzea i wystawy w tys.</t>
  </si>
  <si>
    <t>liczba muzeów</t>
  </si>
  <si>
    <t xml:space="preserve">                </t>
  </si>
  <si>
    <t>liczba teatrów</t>
  </si>
  <si>
    <t>liczba zwiedzających</t>
  </si>
  <si>
    <t>-</t>
  </si>
  <si>
    <t>własne (krajowe)</t>
  </si>
  <si>
    <t>liczba przedstawień (i koncertów) - łącznie z imprezami organizowanymi w plenerze</t>
  </si>
  <si>
    <t>liczba mieszkańców (w tys.) przypadających na 1 placówkę</t>
  </si>
  <si>
    <t>Imprezy</t>
  </si>
  <si>
    <t>Uczestnicy</t>
  </si>
  <si>
    <t>Koła (kluby)</t>
  </si>
  <si>
    <t>Wydatki bieżące miasta na kulturę i ochronę dziedzictwa kulturowego</t>
  </si>
  <si>
    <t>WYSZCZEGÓLNIENIE</t>
  </si>
  <si>
    <t>Źródło: Opracowanie własne na podstawie Informatorów o sytuacji społeczno-gospodarczej Gdańska.</t>
  </si>
  <si>
    <t>TEATRY (razem z instytucjami muzycznymi)</t>
  </si>
  <si>
    <t>INSTYTUCJE MUZYCZNE</t>
  </si>
  <si>
    <t>GALERIE SZTUKI</t>
  </si>
  <si>
    <t>KINA STAŁE</t>
  </si>
  <si>
    <t>ABONENCI RADIOWI I TELEWIZYJNI</t>
  </si>
  <si>
    <t>OŚRODKI KULTURY *</t>
  </si>
  <si>
    <t>Źródło: Opracowanie własne na podstawie Informatorów o sytuacji społeczno-gospodarczej Gdańska oraz Banku Danych Lokalnych, GUS.</t>
  </si>
  <si>
    <t>Źródło: Opracowanie własne na podstawie Informatorów o sytuacji społeczno-gospodarczej Gdańska oraz Banku Danych Lokalnych, GUS</t>
  </si>
  <si>
    <t>**5033</t>
  </si>
  <si>
    <t>** doliczono miejsca stałe amfiteatru nad Motławą Filharmonii Bałtyckiej oraz Sceny Letniej Teatru Wybrzeże</t>
  </si>
  <si>
    <t>*Wojewódzka i Miejska Biblioteka Publiczna prowadzona jest na mocy porozumienia między Urzędem Marszałkowskim Województwa Pomorskiego i Urzędem Miejskim w Gdańsku, Urząd Miejski przekazuje dotację na funkcjonowanie gdańskich filii biblioteki. W 2011 r. punkty biblioteczne na terenie Gdańska zostały włączone do jednostki macierzystej</t>
  </si>
  <si>
    <t>* Domy kultury: Miejski Dom Kultury, Klub Żak, ośrodki: Centrum Sztuki Współczesnej Łaźnia. Według Klasyfikacji paragrafów, dochodów, przychodów i środków instytucje kultury dzielone są na: Domy i ośrodki kultury, świetlice i kluby (Miejski Dom Kultury, Klub Żak) oraz centra kultury i sztuki (Centrum Sztuki Współczesnej Łaźnia).</t>
  </si>
  <si>
    <t>liczba wystaw czasowych</t>
  </si>
  <si>
    <t>liczba koncertów i przedstawień</t>
  </si>
  <si>
    <t>liczba słuchaczy</t>
  </si>
  <si>
    <t>centra kultury</t>
  </si>
  <si>
    <t>BIBLIOTEKI PUBLICZNE*</t>
  </si>
  <si>
    <t>GRUPY ARTYSTYCZNE I CZŁONKOWIE</t>
  </si>
  <si>
    <t>grupy artystyczne</t>
  </si>
  <si>
    <t>członkowie grup artystycznych</t>
  </si>
  <si>
    <t>teatralne</t>
  </si>
  <si>
    <t>muzyczno-instrumentalne</t>
  </si>
  <si>
    <t>wokalne i chóry</t>
  </si>
  <si>
    <t>folklorystyczne (ludowe, pieśni i tańca, kapele)</t>
  </si>
  <si>
    <t>taneczne</t>
  </si>
  <si>
    <t>inne</t>
  </si>
  <si>
    <t>obce (krajowe i z zagranicy)</t>
  </si>
  <si>
    <t>ORKIESTRY</t>
  </si>
  <si>
    <t>ORGANIZACJA IMPREZ MASOWYCH</t>
  </si>
  <si>
    <t>artystyczno-rozrywkowe</t>
  </si>
  <si>
    <t>interdyscyplinarne</t>
  </si>
  <si>
    <t>sportowe</t>
  </si>
  <si>
    <t>imprezy</t>
  </si>
  <si>
    <t>uczestnicy imprez</t>
  </si>
  <si>
    <t>wstęp wolny</t>
  </si>
  <si>
    <t>wstęp płatny</t>
  </si>
  <si>
    <t>2016-2017
(w %)</t>
  </si>
  <si>
    <t>Liczba czytelników oraz księgozbiór w woluminach w Gdańsku w latach 2000-2017</t>
  </si>
  <si>
    <t>MUZEA (i oddziały muzealne)</t>
  </si>
  <si>
    <t>współorganizowane</t>
  </si>
  <si>
    <t>wskaźniki</t>
  </si>
  <si>
    <t>widzowie i słuchacze w tys.</t>
  </si>
  <si>
    <t>liczba mieszkańców</t>
  </si>
  <si>
    <t>.</t>
  </si>
  <si>
    <t>Zwiedzający muzea i wystawy (w tys.) oraz widzowie w teatrach i instytucjach muzycznych (w tys.) w Gdańsku w latach 2000-2017</t>
  </si>
  <si>
    <t>sale projekcyjne</t>
  </si>
  <si>
    <r>
      <t xml:space="preserve">2016-2017
</t>
    </r>
    <r>
      <rPr>
        <b/>
        <sz val="8"/>
        <color indexed="8"/>
        <rFont val="Calibri"/>
        <family val="2"/>
        <charset val="238"/>
      </rPr>
      <t>(w l. bezwzgl.)</t>
    </r>
  </si>
  <si>
    <t>Liczba zwiedzających galerie sztuki oraz liczba widzów w kinach stałych (w tys.) w Gdańsku w latach 2000-2017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</si>
</sst>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13" x14ac:knownFonts="1">
    <font>
      <sz val="10"/>
      <name val="Arial"/>
      <charset val="238"/>
    </font>
    <font>
      <b/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9"/>
      <name val="Calibri"/>
      <family val="2"/>
      <charset val="238"/>
    </font>
    <font>
      <i/>
      <sz val="8"/>
      <name val="Calibri"/>
      <family val="2"/>
      <charset val="238"/>
    </font>
    <font>
      <b/>
      <sz val="11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rgb="FFFF000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/>
    <xf numFmtId="1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/>
    <xf numFmtId="3" fontId="3" fillId="0" borderId="0" xfId="0" applyNumberFormat="1" applyFont="1" applyBorder="1"/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2" fillId="0" borderId="1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1" fontId="3" fillId="0" borderId="2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165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65" fontId="3" fillId="0" borderId="3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" fontId="3" fillId="0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6" fontId="3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0" fontId="3" fillId="4" borderId="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2" fontId="2" fillId="0" borderId="0" xfId="0" applyNumberFormat="1" applyFont="1" applyBorder="1"/>
    <xf numFmtId="1" fontId="2" fillId="0" borderId="0" xfId="0" applyNumberFormat="1" applyFont="1" applyBorder="1"/>
    <xf numFmtId="3" fontId="9" fillId="0" borderId="0" xfId="0" applyNumberFormat="1" applyFont="1" applyBorder="1"/>
    <xf numFmtId="0" fontId="10" fillId="0" borderId="0" xfId="0" applyFont="1"/>
    <xf numFmtId="0" fontId="10" fillId="0" borderId="0" xfId="0" applyFont="1" applyBorder="1"/>
    <xf numFmtId="0" fontId="10" fillId="0" borderId="0" xfId="0" applyFont="1" applyBorder="1" applyAlignment="1"/>
    <xf numFmtId="165" fontId="11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vertical="center"/>
    </xf>
    <xf numFmtId="166" fontId="3" fillId="4" borderId="1" xfId="0" applyNumberFormat="1" applyFont="1" applyFill="1" applyBorder="1" applyAlignment="1">
      <alignment vertical="center"/>
    </xf>
    <xf numFmtId="166" fontId="2" fillId="0" borderId="0" xfId="0" applyNumberFormat="1" applyFont="1"/>
    <xf numFmtId="166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3" borderId="3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8FB4FF"/>
      <rgbColor rgb="00075297"/>
      <rgbColor rgb="00CCFFFF"/>
      <rgbColor rgb="00660066"/>
      <rgbColor rgb="00FF8080"/>
      <rgbColor rgb="000066CC"/>
      <rgbColor rgb="00CCCCFF"/>
      <rgbColor rgb="00000080"/>
      <rgbColor rgb="00DEE9FA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629662150490358E-2"/>
          <c:y val="3.5623063812887081E-2"/>
          <c:w val="0.71450731133333623"/>
          <c:h val="0.88399728561156854"/>
        </c:manualLayout>
      </c:layout>
      <c:barChart>
        <c:barDir val="col"/>
        <c:grouping val="clustered"/>
        <c:varyColors val="0"/>
        <c:ser>
          <c:idx val="1"/>
          <c:order val="1"/>
          <c:tx>
            <c:v>Czytelnicy (w tys.)</c:v>
          </c:tx>
          <c:spPr>
            <a:solidFill>
              <a:schemeClr val="accent3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/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Biblioteki!$D$1:$U$1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Biblioteki!$D$10:$U$10</c:f>
              <c:numCache>
                <c:formatCode>0.0</c:formatCode>
                <c:ptCount val="18"/>
                <c:pt idx="0">
                  <c:v>67.599999999999994</c:v>
                </c:pt>
                <c:pt idx="1">
                  <c:v>65.599999999999994</c:v>
                </c:pt>
                <c:pt idx="2">
                  <c:v>69</c:v>
                </c:pt>
                <c:pt idx="3">
                  <c:v>71.2</c:v>
                </c:pt>
                <c:pt idx="4" formatCode="General">
                  <c:v>70.2</c:v>
                </c:pt>
                <c:pt idx="5" formatCode="General">
                  <c:v>66.099999999999994</c:v>
                </c:pt>
                <c:pt idx="6" formatCode="General">
                  <c:v>61.6</c:v>
                </c:pt>
                <c:pt idx="7" formatCode="General">
                  <c:v>59.2</c:v>
                </c:pt>
                <c:pt idx="8" formatCode="General">
                  <c:v>47.2</c:v>
                </c:pt>
                <c:pt idx="9" formatCode="General">
                  <c:v>51.5</c:v>
                </c:pt>
                <c:pt idx="10" formatCode="General">
                  <c:v>51.7</c:v>
                </c:pt>
                <c:pt idx="11">
                  <c:v>62.078000000000003</c:v>
                </c:pt>
                <c:pt idx="12">
                  <c:v>97.24</c:v>
                </c:pt>
                <c:pt idx="13">
                  <c:v>112.1</c:v>
                </c:pt>
                <c:pt idx="14">
                  <c:v>117.645</c:v>
                </c:pt>
                <c:pt idx="15">
                  <c:v>118.196</c:v>
                </c:pt>
                <c:pt idx="16">
                  <c:v>116.877</c:v>
                </c:pt>
                <c:pt idx="17">
                  <c:v>118.035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43344728"/>
        <c:axId val="543342768"/>
      </c:barChart>
      <c:lineChart>
        <c:grouping val="standard"/>
        <c:varyColors val="0"/>
        <c:ser>
          <c:idx val="0"/>
          <c:order val="0"/>
          <c:tx>
            <c:v>Księgozbiór w woluminach (w tys.)</c:v>
          </c:tx>
          <c:spPr>
            <a:ln w="31750">
              <a:solidFill>
                <a:schemeClr val="tx1">
                  <a:lumMod val="95000"/>
                  <a:lumOff val="5000"/>
                </a:schemeClr>
              </a:solidFill>
              <a:prstDash val="dash"/>
            </a:ln>
          </c:spPr>
          <c:marker>
            <c:symbol val="circle"/>
            <c:size val="9"/>
            <c:spPr>
              <a:solidFill>
                <a:schemeClr val="tx1">
                  <a:lumMod val="95000"/>
                  <a:lumOff val="5000"/>
                </a:schemeClr>
              </a:solidFill>
              <a:ln>
                <a:noFill/>
              </a:ln>
            </c:spPr>
          </c:marker>
          <c:dLbls>
            <c:spPr>
              <a:solidFill>
                <a:schemeClr val="bg1"/>
              </a:solidFill>
              <a:ln w="6350">
                <a:solidFill>
                  <a:schemeClr val="tx1">
                    <a:lumMod val="95000"/>
                    <a:lumOff val="5000"/>
                  </a:schemeClr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Biblioteki!$D$1:$U$1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Biblioteki!$D$7:$U$7</c:f>
              <c:numCache>
                <c:formatCode>General</c:formatCode>
                <c:ptCount val="18"/>
                <c:pt idx="0">
                  <c:v>993.5</c:v>
                </c:pt>
                <c:pt idx="1">
                  <c:v>961.9</c:v>
                </c:pt>
                <c:pt idx="2">
                  <c:v>938.8</c:v>
                </c:pt>
                <c:pt idx="3">
                  <c:v>908.3</c:v>
                </c:pt>
                <c:pt idx="4">
                  <c:v>896.8</c:v>
                </c:pt>
                <c:pt idx="5">
                  <c:v>894.2</c:v>
                </c:pt>
                <c:pt idx="6">
                  <c:v>872.6</c:v>
                </c:pt>
                <c:pt idx="7">
                  <c:v>850.7</c:v>
                </c:pt>
                <c:pt idx="8">
                  <c:v>815.1</c:v>
                </c:pt>
                <c:pt idx="9">
                  <c:v>803.5</c:v>
                </c:pt>
                <c:pt idx="10">
                  <c:v>786.7</c:v>
                </c:pt>
                <c:pt idx="11">
                  <c:v>710.6</c:v>
                </c:pt>
                <c:pt idx="12" formatCode="0.0">
                  <c:v>677.64</c:v>
                </c:pt>
                <c:pt idx="13" formatCode="0.0">
                  <c:v>671.9</c:v>
                </c:pt>
                <c:pt idx="14" formatCode="0.0">
                  <c:v>676.92600000000004</c:v>
                </c:pt>
                <c:pt idx="15" formatCode="0.0">
                  <c:v>667.274</c:v>
                </c:pt>
                <c:pt idx="16" formatCode="0.0">
                  <c:v>663.85299999999995</c:v>
                </c:pt>
                <c:pt idx="17" formatCode="0.0">
                  <c:v>654.68799999999999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345120"/>
        <c:axId val="543338456"/>
      </c:lineChart>
      <c:catAx>
        <c:axId val="543344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43342768"/>
        <c:crosses val="autoZero"/>
        <c:auto val="1"/>
        <c:lblAlgn val="ctr"/>
        <c:lblOffset val="100"/>
        <c:noMultiLvlLbl val="0"/>
      </c:catAx>
      <c:valAx>
        <c:axId val="5433427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1"/>
        <c:majorTickMark val="out"/>
        <c:minorTickMark val="none"/>
        <c:tickLblPos val="nextTo"/>
        <c:crossAx val="543344728"/>
        <c:crosses val="autoZero"/>
        <c:crossBetween val="between"/>
      </c:valAx>
      <c:catAx>
        <c:axId val="543345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43338456"/>
        <c:crosses val="autoZero"/>
        <c:auto val="1"/>
        <c:lblAlgn val="ctr"/>
        <c:lblOffset val="100"/>
        <c:noMultiLvlLbl val="0"/>
      </c:catAx>
      <c:valAx>
        <c:axId val="543338456"/>
        <c:scaling>
          <c:orientation val="minMax"/>
          <c:max val="1400"/>
        </c:scaling>
        <c:delete val="0"/>
        <c:axPos val="r"/>
        <c:numFmt formatCode="General" sourceLinked="1"/>
        <c:majorTickMark val="out"/>
        <c:minorTickMark val="none"/>
        <c:tickLblPos val="nextTo"/>
        <c:crossAx val="54334512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494989013638432"/>
          <c:y val="0.24758498097273296"/>
          <c:w val="0.15566540090630632"/>
          <c:h val="0.4221725096098928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90492319569283E-2"/>
          <c:y val="5.1489936964064911E-2"/>
          <c:w val="0.71253760940201838"/>
          <c:h val="0.83232850259892699"/>
        </c:manualLayout>
      </c:layout>
      <c:barChart>
        <c:barDir val="col"/>
        <c:grouping val="clustered"/>
        <c:varyColors val="0"/>
        <c:ser>
          <c:idx val="0"/>
          <c:order val="0"/>
          <c:tx>
            <c:v>Zwiedzający muzea i wystawy (w tys.)</c:v>
          </c:tx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'Muzea, teatry, instytucje muz.'!$D$1:$U$1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'Muzea, teatry, instytucje muz.'!$D$9:$U$9</c:f>
              <c:numCache>
                <c:formatCode>General</c:formatCode>
                <c:ptCount val="18"/>
                <c:pt idx="0">
                  <c:v>349.2</c:v>
                </c:pt>
                <c:pt idx="1">
                  <c:v>303.8</c:v>
                </c:pt>
                <c:pt idx="2">
                  <c:v>372.9</c:v>
                </c:pt>
                <c:pt idx="3">
                  <c:v>464.2</c:v>
                </c:pt>
                <c:pt idx="4">
                  <c:v>423.3</c:v>
                </c:pt>
                <c:pt idx="5">
                  <c:v>493.5</c:v>
                </c:pt>
                <c:pt idx="6">
                  <c:v>463.5</c:v>
                </c:pt>
                <c:pt idx="7">
                  <c:v>475.8</c:v>
                </c:pt>
                <c:pt idx="8" formatCode="0.0">
                  <c:v>456</c:v>
                </c:pt>
                <c:pt idx="9" formatCode="0.0">
                  <c:v>380.6</c:v>
                </c:pt>
                <c:pt idx="10">
                  <c:v>417.5</c:v>
                </c:pt>
                <c:pt idx="11">
                  <c:v>445.9</c:v>
                </c:pt>
                <c:pt idx="12">
                  <c:v>452.9</c:v>
                </c:pt>
                <c:pt idx="13">
                  <c:v>463.6</c:v>
                </c:pt>
                <c:pt idx="14" formatCode="0.0">
                  <c:v>550.23</c:v>
                </c:pt>
                <c:pt idx="15" formatCode="0.0">
                  <c:v>677.62699999999995</c:v>
                </c:pt>
                <c:pt idx="16" formatCode="0.0">
                  <c:v>846.3</c:v>
                </c:pt>
                <c:pt idx="17" formatCode="0.0">
                  <c:v>1201.0070000000001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43324736"/>
        <c:axId val="543317680"/>
      </c:barChart>
      <c:lineChart>
        <c:grouping val="standard"/>
        <c:varyColors val="0"/>
        <c:ser>
          <c:idx val="1"/>
          <c:order val="1"/>
          <c:tx>
            <c:v>Widzowie (w tys.) - teatry razem z instytucjami muzycznymi</c:v>
          </c:tx>
          <c:spPr>
            <a:ln w="31750">
              <a:solidFill>
                <a:schemeClr val="tx1">
                  <a:lumMod val="95000"/>
                  <a:lumOff val="5000"/>
                </a:schemeClr>
              </a:solidFill>
              <a:prstDash val="dash"/>
            </a:ln>
          </c:spPr>
          <c:marker>
            <c:symbol val="circle"/>
            <c:size val="9"/>
            <c:spPr>
              <a:solidFill>
                <a:schemeClr val="tx1">
                  <a:lumMod val="95000"/>
                  <a:lumOff val="5000"/>
                </a:schemeClr>
              </a:solidFill>
              <a:ln>
                <a:noFill/>
              </a:ln>
            </c:spPr>
          </c:marker>
          <c:dLbls>
            <c:numFmt formatCode="0" sourceLinked="0"/>
            <c:spPr>
              <a:solidFill>
                <a:schemeClr val="bg1"/>
              </a:solidFill>
              <a:ln>
                <a:solidFill>
                  <a:prstClr val="black">
                    <a:lumMod val="95000"/>
                    <a:lumOff val="5000"/>
                  </a:prstClr>
                </a:solidFill>
              </a:ln>
            </c:spPr>
            <c:txPr>
              <a:bodyPr rot="-5400000" vert="horz"/>
              <a:lstStyle/>
              <a:p>
                <a:pPr>
                  <a:defRPr/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'Muzea, teatry, instytucje muz.'!$D$1:$U$1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'Muzea, teatry, instytucje muz.'!$D$16:$U$16</c:f>
              <c:numCache>
                <c:formatCode>General</c:formatCode>
                <c:ptCount val="18"/>
                <c:pt idx="0">
                  <c:v>316.10000000000002</c:v>
                </c:pt>
                <c:pt idx="1">
                  <c:v>286.5</c:v>
                </c:pt>
                <c:pt idx="2">
                  <c:v>307.10000000000002</c:v>
                </c:pt>
                <c:pt idx="3">
                  <c:v>297.7</c:v>
                </c:pt>
                <c:pt idx="4">
                  <c:v>257.7</c:v>
                </c:pt>
                <c:pt idx="5">
                  <c:v>290.3</c:v>
                </c:pt>
                <c:pt idx="6">
                  <c:v>311.60000000000002</c:v>
                </c:pt>
                <c:pt idx="7">
                  <c:v>371.1</c:v>
                </c:pt>
                <c:pt idx="8">
                  <c:v>369.9</c:v>
                </c:pt>
                <c:pt idx="9">
                  <c:v>369.3</c:v>
                </c:pt>
                <c:pt idx="10">
                  <c:v>479.5</c:v>
                </c:pt>
                <c:pt idx="11">
                  <c:v>450.5</c:v>
                </c:pt>
                <c:pt idx="12" formatCode="0.0">
                  <c:v>489.57</c:v>
                </c:pt>
                <c:pt idx="13" formatCode="0.0">
                  <c:v>468.32</c:v>
                </c:pt>
                <c:pt idx="14" formatCode="0.0">
                  <c:v>466.642</c:v>
                </c:pt>
                <c:pt idx="15" formatCode="0.0">
                  <c:v>589.35900000000004</c:v>
                </c:pt>
                <c:pt idx="16" formatCode="0.0">
                  <c:v>677.49300000000005</c:v>
                </c:pt>
                <c:pt idx="17" formatCode="0.0">
                  <c:v>588.41200000000003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318072"/>
        <c:axId val="543325128"/>
      </c:lineChart>
      <c:catAx>
        <c:axId val="54332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43317680"/>
        <c:crosses val="autoZero"/>
        <c:auto val="1"/>
        <c:lblAlgn val="ctr"/>
        <c:lblOffset val="100"/>
        <c:noMultiLvlLbl val="0"/>
      </c:catAx>
      <c:valAx>
        <c:axId val="5433176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543324736"/>
        <c:crosses val="autoZero"/>
        <c:crossBetween val="between"/>
      </c:valAx>
      <c:catAx>
        <c:axId val="543318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43325128"/>
        <c:crosses val="autoZero"/>
        <c:auto val="1"/>
        <c:lblAlgn val="ctr"/>
        <c:lblOffset val="100"/>
        <c:noMultiLvlLbl val="0"/>
      </c:catAx>
      <c:valAx>
        <c:axId val="54332512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54331807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757058405082549"/>
          <c:y val="0.12794663824916622"/>
          <c:w val="0.18356023254102583"/>
          <c:h val="0.65320071833126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11095516067856E-2"/>
          <c:y val="4.2161471360656975E-2"/>
          <c:w val="0.69403347615839672"/>
          <c:h val="0.86270565760048445"/>
        </c:manualLayout>
      </c:layout>
      <c:barChart>
        <c:barDir val="col"/>
        <c:grouping val="clustered"/>
        <c:varyColors val="0"/>
        <c:ser>
          <c:idx val="0"/>
          <c:order val="0"/>
          <c:tx>
            <c:v>Liczba zwiedzających galerie sztuki</c:v>
          </c:tx>
          <c:spPr>
            <a:solidFill>
              <a:schemeClr val="accent3"/>
            </a:solidFill>
            <a:ln>
              <a:solidFill>
                <a:prstClr val="black">
                  <a:lumMod val="95000"/>
                  <a:lumOff val="5000"/>
                </a:prstClr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'Kina, galerie, ośrodki, imprezy'!$D$1:$U$1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'Kina, galerie, ośrodki, imprezy'!$D$13:$U$13</c:f>
              <c:numCache>
                <c:formatCode>#,##0</c:formatCode>
                <c:ptCount val="18"/>
                <c:pt idx="0">
                  <c:v>79500</c:v>
                </c:pt>
                <c:pt idx="4">
                  <c:v>67835</c:v>
                </c:pt>
                <c:pt idx="5">
                  <c:v>68196</c:v>
                </c:pt>
                <c:pt idx="6">
                  <c:v>66654</c:v>
                </c:pt>
                <c:pt idx="7">
                  <c:v>73421</c:v>
                </c:pt>
                <c:pt idx="8">
                  <c:v>66486</c:v>
                </c:pt>
                <c:pt idx="9">
                  <c:v>69043</c:v>
                </c:pt>
                <c:pt idx="10">
                  <c:v>112908</c:v>
                </c:pt>
                <c:pt idx="11">
                  <c:v>117482</c:v>
                </c:pt>
                <c:pt idx="12">
                  <c:v>82759</c:v>
                </c:pt>
                <c:pt idx="13">
                  <c:v>67098</c:v>
                </c:pt>
                <c:pt idx="14">
                  <c:v>64787</c:v>
                </c:pt>
                <c:pt idx="15">
                  <c:v>70616</c:v>
                </c:pt>
                <c:pt idx="16">
                  <c:v>90485</c:v>
                </c:pt>
                <c:pt idx="17">
                  <c:v>140693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43322776"/>
        <c:axId val="543318856"/>
      </c:barChart>
      <c:lineChart>
        <c:grouping val="standard"/>
        <c:varyColors val="0"/>
        <c:ser>
          <c:idx val="1"/>
          <c:order val="1"/>
          <c:tx>
            <c:v>Liczba widzów w kinach stałych (w tys.)</c:v>
          </c:tx>
          <c:spPr>
            <a:ln w="31750">
              <a:solidFill>
                <a:prstClr val="black">
                  <a:lumMod val="95000"/>
                  <a:lumOff val="5000"/>
                </a:prstClr>
              </a:solidFill>
              <a:prstDash val="dash"/>
            </a:ln>
          </c:spPr>
          <c:marker>
            <c:symbol val="circle"/>
            <c:size val="9"/>
            <c:spPr>
              <a:solidFill>
                <a:sysClr val="windowText" lastClr="000000">
                  <a:lumMod val="95000"/>
                  <a:lumOff val="5000"/>
                </a:sysClr>
              </a:solidFill>
              <a:ln>
                <a:noFill/>
              </a:ln>
            </c:spPr>
          </c:marker>
          <c:dLbls>
            <c:dLbl>
              <c:idx val="10"/>
              <c:layout>
                <c:manualLayout>
                  <c:x val="-3.4925135160433496E-2"/>
                  <c:y val="7.1762590627189357E-2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>
                      <a:lumMod val="95000"/>
                      <a:lumOff val="5000"/>
                    </a:schemeClr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4925135160433496E-2"/>
                  <c:y val="5.6572715695476457E-2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>
                      <a:lumMod val="95000"/>
                      <a:lumOff val="5000"/>
                    </a:schemeClr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'Kina, galerie, ośrodki, imprezy'!$D$1:$T$1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'Kina, galerie, ośrodki, imprezy'!$D$8:$U$8</c:f>
              <c:numCache>
                <c:formatCode>#,##0</c:formatCode>
                <c:ptCount val="18"/>
                <c:pt idx="0">
                  <c:v>594.5</c:v>
                </c:pt>
                <c:pt idx="1">
                  <c:v>958.5</c:v>
                </c:pt>
                <c:pt idx="2">
                  <c:v>1215.0999999999999</c:v>
                </c:pt>
                <c:pt idx="3">
                  <c:v>1282.5</c:v>
                </c:pt>
                <c:pt idx="4">
                  <c:v>1679.3</c:v>
                </c:pt>
                <c:pt idx="5">
                  <c:v>1211</c:v>
                </c:pt>
                <c:pt idx="6">
                  <c:v>1486</c:v>
                </c:pt>
                <c:pt idx="7">
                  <c:v>1578.5</c:v>
                </c:pt>
                <c:pt idx="8">
                  <c:v>1622</c:v>
                </c:pt>
                <c:pt idx="9">
                  <c:v>1705.4</c:v>
                </c:pt>
                <c:pt idx="10">
                  <c:v>1503</c:v>
                </c:pt>
                <c:pt idx="11">
                  <c:v>1608</c:v>
                </c:pt>
                <c:pt idx="12">
                  <c:v>1520.88</c:v>
                </c:pt>
                <c:pt idx="13">
                  <c:v>1252</c:v>
                </c:pt>
                <c:pt idx="14">
                  <c:v>1291.864</c:v>
                </c:pt>
                <c:pt idx="15">
                  <c:v>1708</c:v>
                </c:pt>
                <c:pt idx="16">
                  <c:v>1557.8510000000001</c:v>
                </c:pt>
                <c:pt idx="17">
                  <c:v>1755.742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321208"/>
        <c:axId val="543325520"/>
      </c:lineChart>
      <c:catAx>
        <c:axId val="543322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43318856"/>
        <c:crosses val="autoZero"/>
        <c:auto val="1"/>
        <c:lblAlgn val="ctr"/>
        <c:lblOffset val="100"/>
        <c:noMultiLvlLbl val="0"/>
      </c:catAx>
      <c:valAx>
        <c:axId val="543318856"/>
        <c:scaling>
          <c:orientation val="minMax"/>
          <c:max val="15000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543322776"/>
        <c:crosses val="autoZero"/>
        <c:crossBetween val="between"/>
        <c:majorUnit val="25000"/>
      </c:valAx>
      <c:catAx>
        <c:axId val="543321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43325520"/>
        <c:crosses val="autoZero"/>
        <c:auto val="1"/>
        <c:lblAlgn val="ctr"/>
        <c:lblOffset val="100"/>
        <c:noMultiLvlLbl val="0"/>
      </c:catAx>
      <c:valAx>
        <c:axId val="543325520"/>
        <c:scaling>
          <c:orientation val="minMax"/>
          <c:max val="21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crossAx val="543321208"/>
        <c:crosses val="max"/>
        <c:crossBetween val="between"/>
        <c:majorUnit val="3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099310133206205"/>
          <c:y val="0.1960789254284391"/>
          <c:w val="0.16751368500649322"/>
          <c:h val="0.5609530338119499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514349</xdr:colOff>
      <xdr:row>18</xdr:row>
      <xdr:rowOff>0</xdr:rowOff>
    </xdr:from>
    <xdr:to>
      <xdr:col>17</xdr:col>
      <xdr:colOff>613833</xdr:colOff>
      <xdr:row>33</xdr:row>
      <xdr:rowOff>0</xdr:rowOff>
    </xdr:to>
    <xdr:graphicFrame macro="">
      <xdr:nvGraphicFramePr>
        <xdr:cNvPr id="1028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52</xdr:row>
      <xdr:rowOff>0</xdr:rowOff>
    </xdr:from>
    <xdr:to>
      <xdr:col>14</xdr:col>
      <xdr:colOff>613833</xdr:colOff>
      <xdr:row>74</xdr:row>
      <xdr:rowOff>0</xdr:rowOff>
    </xdr:to>
    <xdr:graphicFrame macro="">
      <xdr:nvGraphicFramePr>
        <xdr:cNvPr id="3076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51</xdr:row>
      <xdr:rowOff>0</xdr:rowOff>
    </xdr:from>
    <xdr:to>
      <xdr:col>14</xdr:col>
      <xdr:colOff>624417</xdr:colOff>
      <xdr:row>76</xdr:row>
      <xdr:rowOff>19050</xdr:rowOff>
    </xdr:to>
    <xdr:graphicFrame macro="">
      <xdr:nvGraphicFramePr>
        <xdr:cNvPr id="5124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showGridLines="0" tabSelected="1" zoomScale="90" zoomScaleNormal="90" workbookViewId="0">
      <pane xSplit="3" ySplit="2" topLeftCell="D3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RowHeight="12.75" x14ac:dyDescent="0.2"/>
  <cols>
    <col min="1" max="1" width="7.7109375" style="1" customWidth="1"/>
    <col min="2" max="2" width="9.140625" style="1"/>
    <col min="3" max="3" width="28.85546875" style="1" customWidth="1"/>
    <col min="4" max="4" width="9.85546875" style="1" bestFit="1" customWidth="1"/>
    <col min="5" max="6" width="10.140625" style="1" customWidth="1"/>
    <col min="7" max="7" width="10" style="1" customWidth="1"/>
    <col min="8" max="13" width="9.85546875" style="1" bestFit="1" customWidth="1"/>
    <col min="14" max="14" width="9.85546875" style="12" bestFit="1" customWidth="1"/>
    <col min="15" max="15" width="9.85546875" style="12" customWidth="1"/>
    <col min="16" max="16" width="10" style="1" customWidth="1"/>
    <col min="17" max="17" width="9.28515625" style="1" bestFit="1" customWidth="1"/>
    <col min="18" max="21" width="9.28515625" style="1" customWidth="1"/>
    <col min="22" max="23" width="12" style="1" customWidth="1"/>
    <col min="24" max="16384" width="9.140625" style="1"/>
  </cols>
  <sheetData>
    <row r="1" spans="1:23" ht="34.5" customHeight="1" x14ac:dyDescent="0.2">
      <c r="A1" s="99" t="s">
        <v>54</v>
      </c>
      <c r="B1" s="99"/>
      <c r="C1" s="99"/>
      <c r="D1" s="82">
        <v>2000</v>
      </c>
      <c r="E1" s="82">
        <v>2001</v>
      </c>
      <c r="F1" s="82">
        <v>2002</v>
      </c>
      <c r="G1" s="82">
        <v>2003</v>
      </c>
      <c r="H1" s="82">
        <v>2004</v>
      </c>
      <c r="I1" s="82">
        <v>2005</v>
      </c>
      <c r="J1" s="82">
        <v>2006</v>
      </c>
      <c r="K1" s="82">
        <v>2007</v>
      </c>
      <c r="L1" s="82">
        <v>2008</v>
      </c>
      <c r="M1" s="82">
        <v>2009</v>
      </c>
      <c r="N1" s="82">
        <v>2010</v>
      </c>
      <c r="O1" s="82">
        <v>2011</v>
      </c>
      <c r="P1" s="82">
        <v>2012</v>
      </c>
      <c r="Q1" s="82">
        <v>2013</v>
      </c>
      <c r="R1" s="82">
        <v>2014</v>
      </c>
      <c r="S1" s="82">
        <v>2015</v>
      </c>
      <c r="T1" s="82">
        <v>2016</v>
      </c>
      <c r="U1" s="82">
        <v>2017</v>
      </c>
      <c r="V1" s="152" t="s">
        <v>92</v>
      </c>
      <c r="W1" s="152" t="s">
        <v>102</v>
      </c>
    </row>
    <row r="2" spans="1:23" s="17" customFormat="1" ht="18.75" customHeight="1" x14ac:dyDescent="0.2">
      <c r="A2" s="100" t="s">
        <v>72</v>
      </c>
      <c r="B2" s="100"/>
      <c r="C2" s="100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s="17" customFormat="1" ht="18.75" customHeight="1" x14ac:dyDescent="0.2">
      <c r="A3" s="95" t="s">
        <v>0</v>
      </c>
      <c r="B3" s="101" t="s">
        <v>33</v>
      </c>
      <c r="C3" s="101"/>
      <c r="D3" s="41">
        <v>37</v>
      </c>
      <c r="E3" s="41">
        <v>36</v>
      </c>
      <c r="F3" s="41">
        <v>36</v>
      </c>
      <c r="G3" s="41">
        <v>36</v>
      </c>
      <c r="H3" s="41">
        <v>34</v>
      </c>
      <c r="I3" s="41">
        <v>33</v>
      </c>
      <c r="J3" s="41">
        <v>33</v>
      </c>
      <c r="K3" s="41">
        <v>32</v>
      </c>
      <c r="L3" s="41">
        <v>31</v>
      </c>
      <c r="M3" s="42">
        <v>32</v>
      </c>
      <c r="N3" s="42">
        <v>32</v>
      </c>
      <c r="O3" s="42">
        <v>31</v>
      </c>
      <c r="P3" s="42">
        <v>29</v>
      </c>
      <c r="Q3" s="42">
        <v>29</v>
      </c>
      <c r="R3" s="3">
        <v>29</v>
      </c>
      <c r="S3" s="3">
        <v>29</v>
      </c>
      <c r="T3" s="3">
        <v>29</v>
      </c>
      <c r="U3" s="3">
        <v>29</v>
      </c>
      <c r="V3" s="52">
        <f>U3/T3-1</f>
        <v>0</v>
      </c>
      <c r="W3" s="3">
        <f>U3-T3</f>
        <v>0</v>
      </c>
    </row>
    <row r="4" spans="1:23" s="17" customFormat="1" ht="18.75" customHeight="1" x14ac:dyDescent="0.2">
      <c r="A4" s="95"/>
      <c r="B4" s="101" t="s">
        <v>34</v>
      </c>
      <c r="C4" s="101"/>
      <c r="D4" s="2">
        <v>22</v>
      </c>
      <c r="E4" s="2">
        <v>19</v>
      </c>
      <c r="F4" s="2">
        <v>18</v>
      </c>
      <c r="G4" s="2">
        <v>19</v>
      </c>
      <c r="H4" s="2">
        <v>17</v>
      </c>
      <c r="I4" s="2">
        <v>17</v>
      </c>
      <c r="J4" s="2">
        <v>18</v>
      </c>
      <c r="K4" s="2">
        <v>17</v>
      </c>
      <c r="L4" s="2">
        <v>17</v>
      </c>
      <c r="M4" s="3">
        <v>17</v>
      </c>
      <c r="N4" s="3">
        <v>11</v>
      </c>
      <c r="O4" s="24" t="s">
        <v>46</v>
      </c>
      <c r="P4" s="24" t="s">
        <v>46</v>
      </c>
      <c r="Q4" s="24" t="s">
        <v>46</v>
      </c>
      <c r="R4" s="24" t="s">
        <v>46</v>
      </c>
      <c r="S4" s="24" t="s">
        <v>46</v>
      </c>
      <c r="T4" s="24" t="s">
        <v>46</v>
      </c>
      <c r="U4" s="24" t="s">
        <v>46</v>
      </c>
      <c r="V4" s="24" t="s">
        <v>46</v>
      </c>
      <c r="W4" s="24" t="s">
        <v>46</v>
      </c>
    </row>
    <row r="5" spans="1:23" s="17" customFormat="1" ht="18.75" customHeight="1" x14ac:dyDescent="0.2">
      <c r="A5" s="95"/>
      <c r="B5" s="101" t="s">
        <v>1</v>
      </c>
      <c r="C5" s="101"/>
      <c r="D5" s="35">
        <v>7847</v>
      </c>
      <c r="E5" s="35">
        <v>8281</v>
      </c>
      <c r="F5" s="35">
        <v>8549</v>
      </c>
      <c r="G5" s="35">
        <v>8382</v>
      </c>
      <c r="H5" s="35">
        <v>9001</v>
      </c>
      <c r="I5" s="35">
        <v>9161</v>
      </c>
      <c r="J5" s="35">
        <v>8954</v>
      </c>
      <c r="K5" s="35">
        <v>9300</v>
      </c>
      <c r="L5" s="35">
        <v>9491</v>
      </c>
      <c r="M5" s="37">
        <v>9318.1839999999993</v>
      </c>
      <c r="N5" s="36">
        <v>10627</v>
      </c>
      <c r="O5" s="36">
        <v>14855</v>
      </c>
      <c r="P5" s="36">
        <v>15887</v>
      </c>
      <c r="Q5" s="36">
        <v>15915</v>
      </c>
      <c r="R5" s="6">
        <v>15913</v>
      </c>
      <c r="S5" s="6">
        <v>15940</v>
      </c>
      <c r="T5" s="6">
        <v>15992</v>
      </c>
      <c r="U5" s="6">
        <v>16009</v>
      </c>
      <c r="V5" s="52">
        <f t="shared" ref="V5" si="0">U5/T5-1</f>
        <v>1.0630315157578174E-3</v>
      </c>
      <c r="W5" s="3">
        <f t="shared" ref="W5" si="1">U5-T5</f>
        <v>17</v>
      </c>
    </row>
    <row r="6" spans="1:23" s="17" customFormat="1" ht="18.75" customHeight="1" x14ac:dyDescent="0.2">
      <c r="A6" s="95"/>
      <c r="B6" s="102" t="s">
        <v>2</v>
      </c>
      <c r="C6" s="100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</row>
    <row r="7" spans="1:23" s="17" customFormat="1" ht="18.75" customHeight="1" x14ac:dyDescent="0.2">
      <c r="A7" s="95"/>
      <c r="B7" s="103" t="s">
        <v>0</v>
      </c>
      <c r="C7" s="2" t="s">
        <v>3</v>
      </c>
      <c r="D7" s="44">
        <v>993.5</v>
      </c>
      <c r="E7" s="44">
        <v>961.9</v>
      </c>
      <c r="F7" s="44">
        <v>938.8</v>
      </c>
      <c r="G7" s="44">
        <v>908.3</v>
      </c>
      <c r="H7" s="44">
        <v>896.8</v>
      </c>
      <c r="I7" s="44">
        <v>894.2</v>
      </c>
      <c r="J7" s="44">
        <v>872.6</v>
      </c>
      <c r="K7" s="41">
        <v>850.7</v>
      </c>
      <c r="L7" s="41">
        <v>815.1</v>
      </c>
      <c r="M7" s="42">
        <v>803.5</v>
      </c>
      <c r="N7" s="42">
        <v>786.7</v>
      </c>
      <c r="O7" s="42">
        <v>710.6</v>
      </c>
      <c r="P7" s="43">
        <v>677.64</v>
      </c>
      <c r="Q7" s="43">
        <v>671.9</v>
      </c>
      <c r="R7" s="7">
        <v>676.92600000000004</v>
      </c>
      <c r="S7" s="7">
        <v>667.274</v>
      </c>
      <c r="T7" s="7">
        <v>663.85299999999995</v>
      </c>
      <c r="U7" s="7">
        <v>654.68799999999999</v>
      </c>
      <c r="V7" s="52">
        <f>U7/T7-1</f>
        <v>-1.3805767240639089E-2</v>
      </c>
      <c r="W7" s="7">
        <f>U7-T7</f>
        <v>-9.1649999999999636</v>
      </c>
    </row>
    <row r="8" spans="1:23" s="17" customFormat="1" ht="18.75" customHeight="1" x14ac:dyDescent="0.2">
      <c r="A8" s="95"/>
      <c r="B8" s="104"/>
      <c r="C8" s="2" t="s">
        <v>35</v>
      </c>
      <c r="D8" s="34">
        <v>2146</v>
      </c>
      <c r="E8" s="34">
        <v>2082</v>
      </c>
      <c r="F8" s="34">
        <v>2033.5360108133166</v>
      </c>
      <c r="G8" s="34">
        <v>1970.176416614788</v>
      </c>
      <c r="H8" s="34">
        <v>1953.5323435103862</v>
      </c>
      <c r="I8" s="34">
        <v>1952.1802062206775</v>
      </c>
      <c r="J8" s="34">
        <v>1910.8457532770694</v>
      </c>
      <c r="K8" s="35">
        <v>1866.8</v>
      </c>
      <c r="L8" s="35">
        <v>1789.1</v>
      </c>
      <c r="M8" s="36">
        <v>1759.7460000000001</v>
      </c>
      <c r="N8" s="36">
        <v>1721.62</v>
      </c>
      <c r="O8" s="36">
        <v>1543.0179559060796</v>
      </c>
      <c r="P8" s="36">
        <v>1471.8</v>
      </c>
      <c r="Q8" s="36">
        <v>1456</v>
      </c>
      <c r="R8" s="6">
        <v>1466.8301953025968</v>
      </c>
      <c r="S8" s="6">
        <f>(S7*1000)/462.249</f>
        <v>1443.5380065722154</v>
      </c>
      <c r="T8" s="6">
        <v>1431.5</v>
      </c>
      <c r="U8" s="6">
        <v>1410.2</v>
      </c>
      <c r="V8" s="52">
        <f>U8/T8-1</f>
        <v>-1.4879497031086264E-2</v>
      </c>
      <c r="W8" s="7">
        <f>U8-T8</f>
        <v>-21.299999999999955</v>
      </c>
    </row>
    <row r="9" spans="1:23" s="17" customFormat="1" ht="18.75" customHeight="1" x14ac:dyDescent="0.2">
      <c r="A9" s="95"/>
      <c r="B9" s="100" t="s">
        <v>4</v>
      </c>
      <c r="C9" s="100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</row>
    <row r="10" spans="1:23" s="17" customFormat="1" ht="18.75" customHeight="1" x14ac:dyDescent="0.2">
      <c r="A10" s="95"/>
      <c r="B10" s="105" t="s">
        <v>0</v>
      </c>
      <c r="C10" s="2" t="s">
        <v>3</v>
      </c>
      <c r="D10" s="40">
        <v>67.599999999999994</v>
      </c>
      <c r="E10" s="40">
        <v>65.599999999999994</v>
      </c>
      <c r="F10" s="40">
        <v>69</v>
      </c>
      <c r="G10" s="40">
        <v>71.2</v>
      </c>
      <c r="H10" s="41">
        <v>70.2</v>
      </c>
      <c r="I10" s="41">
        <v>66.099999999999994</v>
      </c>
      <c r="J10" s="41">
        <v>61.6</v>
      </c>
      <c r="K10" s="41">
        <v>59.2</v>
      </c>
      <c r="L10" s="41">
        <v>47.2</v>
      </c>
      <c r="M10" s="42">
        <v>51.5</v>
      </c>
      <c r="N10" s="42">
        <v>51.7</v>
      </c>
      <c r="O10" s="40">
        <v>62.078000000000003</v>
      </c>
      <c r="P10" s="43">
        <v>97.24</v>
      </c>
      <c r="Q10" s="43">
        <v>112.1</v>
      </c>
      <c r="R10" s="7">
        <v>117.645</v>
      </c>
      <c r="S10" s="7">
        <v>118.196</v>
      </c>
      <c r="T10" s="7">
        <v>116.877</v>
      </c>
      <c r="U10" s="7">
        <v>118.035</v>
      </c>
      <c r="V10" s="52">
        <f>U10/T10-1</f>
        <v>9.9078518442465846E-3</v>
      </c>
      <c r="W10" s="7">
        <f>U10-T10</f>
        <v>1.1580000000000013</v>
      </c>
    </row>
    <row r="11" spans="1:23" s="17" customFormat="1" ht="18.75" customHeight="1" x14ac:dyDescent="0.2">
      <c r="A11" s="95"/>
      <c r="B11" s="106"/>
      <c r="C11" s="2" t="s">
        <v>35</v>
      </c>
      <c r="D11" s="37">
        <v>148</v>
      </c>
      <c r="E11" s="37">
        <v>146</v>
      </c>
      <c r="F11" s="37">
        <v>149</v>
      </c>
      <c r="G11" s="37">
        <v>154.4</v>
      </c>
      <c r="H11" s="37">
        <v>152.4</v>
      </c>
      <c r="I11" s="37">
        <v>144.4</v>
      </c>
      <c r="J11" s="37">
        <v>134.6</v>
      </c>
      <c r="K11" s="37">
        <v>129.9</v>
      </c>
      <c r="L11" s="37">
        <v>103.6</v>
      </c>
      <c r="M11" s="45">
        <v>112.7902</v>
      </c>
      <c r="N11" s="45">
        <v>113.2</v>
      </c>
      <c r="O11" s="45">
        <v>134.80066968211815</v>
      </c>
      <c r="P11" s="45">
        <v>211</v>
      </c>
      <c r="Q11" s="45">
        <v>243</v>
      </c>
      <c r="R11" s="13">
        <v>254.92481944315031</v>
      </c>
      <c r="S11" s="13">
        <f>(S10*1000)/462.249</f>
        <v>255.69768674459002</v>
      </c>
      <c r="T11" s="13">
        <v>252</v>
      </c>
      <c r="U11" s="13">
        <v>254</v>
      </c>
      <c r="V11" s="52">
        <f>U11/T11-1</f>
        <v>7.9365079365079083E-3</v>
      </c>
      <c r="W11" s="7">
        <f>U11-T11</f>
        <v>2</v>
      </c>
    </row>
    <row r="12" spans="1:23" s="17" customFormat="1" ht="18.75" customHeight="1" x14ac:dyDescent="0.2">
      <c r="A12" s="95"/>
      <c r="B12" s="100" t="s">
        <v>5</v>
      </c>
      <c r="C12" s="100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107"/>
      <c r="S12" s="107"/>
      <c r="T12" s="107"/>
      <c r="U12" s="107"/>
      <c r="V12" s="107"/>
      <c r="W12" s="107"/>
    </row>
    <row r="13" spans="1:23" s="17" customFormat="1" ht="18.75" customHeight="1" x14ac:dyDescent="0.2">
      <c r="A13" s="95"/>
      <c r="B13" s="95" t="s">
        <v>0</v>
      </c>
      <c r="C13" s="2" t="s">
        <v>3</v>
      </c>
      <c r="D13" s="38">
        <v>1445.2</v>
      </c>
      <c r="E13" s="38">
        <v>1390.5</v>
      </c>
      <c r="F13" s="38">
        <v>1403.3</v>
      </c>
      <c r="G13" s="38">
        <v>1437.4</v>
      </c>
      <c r="H13" s="38">
        <v>1350.7</v>
      </c>
      <c r="I13" s="38">
        <v>1228.5</v>
      </c>
      <c r="J13" s="38">
        <v>1139.3</v>
      </c>
      <c r="K13" s="38">
        <v>1095.9000000000001</v>
      </c>
      <c r="L13" s="38">
        <v>956.3</v>
      </c>
      <c r="M13" s="39">
        <v>993.7</v>
      </c>
      <c r="N13" s="39">
        <v>923</v>
      </c>
      <c r="O13" s="39">
        <v>928.6</v>
      </c>
      <c r="P13" s="39">
        <v>1071</v>
      </c>
      <c r="Q13" s="39">
        <v>1199.5</v>
      </c>
      <c r="R13" s="9">
        <v>1218.0999999999999</v>
      </c>
      <c r="S13" s="9">
        <v>1217.5999999999999</v>
      </c>
      <c r="T13" s="9">
        <v>1197.462</v>
      </c>
      <c r="U13" s="9">
        <v>1167.2</v>
      </c>
      <c r="V13" s="52">
        <f>U13/T13-1</f>
        <v>-2.5271783154705463E-2</v>
      </c>
      <c r="W13" s="7">
        <f>U13-T13</f>
        <v>-30.261999999999944</v>
      </c>
    </row>
    <row r="14" spans="1:23" s="17" customFormat="1" ht="18.75" customHeight="1" x14ac:dyDescent="0.2">
      <c r="A14" s="95"/>
      <c r="B14" s="95"/>
      <c r="C14" s="2" t="s">
        <v>35</v>
      </c>
      <c r="D14" s="4">
        <v>3117</v>
      </c>
      <c r="E14" s="4">
        <v>3048</v>
      </c>
      <c r="F14" s="4">
        <v>3042</v>
      </c>
      <c r="G14" s="4">
        <v>3297</v>
      </c>
      <c r="H14" s="4">
        <v>4074.7</v>
      </c>
      <c r="I14" s="4">
        <v>2677</v>
      </c>
      <c r="J14" s="4">
        <v>2489</v>
      </c>
      <c r="K14" s="4">
        <v>2404.7819150920418</v>
      </c>
      <c r="L14" s="4">
        <v>2099.0778807720249</v>
      </c>
      <c r="M14" s="6">
        <v>2176.3029999999999</v>
      </c>
      <c r="N14" s="6">
        <v>2020</v>
      </c>
      <c r="O14" s="6">
        <v>2017</v>
      </c>
      <c r="P14" s="6">
        <v>2326</v>
      </c>
      <c r="Q14" s="6">
        <v>2603</v>
      </c>
      <c r="R14" s="6">
        <v>2637</v>
      </c>
      <c r="S14" s="6">
        <v>2637</v>
      </c>
      <c r="T14" s="6">
        <v>2582.1060303522986</v>
      </c>
      <c r="U14" s="6">
        <v>2514</v>
      </c>
      <c r="V14" s="52">
        <f t="shared" ref="V14:V15" si="2">U14/T14-1</f>
        <v>-2.6376155569028392E-2</v>
      </c>
      <c r="W14" s="7">
        <f t="shared" ref="W14:W15" si="3">U14-T14</f>
        <v>-68.106030352298603</v>
      </c>
    </row>
    <row r="15" spans="1:23" s="17" customFormat="1" ht="18.75" customHeight="1" x14ac:dyDescent="0.2">
      <c r="A15" s="95"/>
      <c r="B15" s="95"/>
      <c r="C15" s="2" t="s">
        <v>6</v>
      </c>
      <c r="D15" s="2">
        <v>21.4</v>
      </c>
      <c r="E15" s="2">
        <v>20.9</v>
      </c>
      <c r="F15" s="2">
        <v>20.5</v>
      </c>
      <c r="G15" s="2">
        <v>20.2</v>
      </c>
      <c r="H15" s="2">
        <v>19.2</v>
      </c>
      <c r="I15" s="2">
        <v>18.600000000000001</v>
      </c>
      <c r="J15" s="2">
        <v>18.5</v>
      </c>
      <c r="K15" s="2">
        <v>18.5</v>
      </c>
      <c r="L15" s="2">
        <v>20.3</v>
      </c>
      <c r="M15" s="3">
        <v>19.3</v>
      </c>
      <c r="N15" s="3">
        <v>17.8</v>
      </c>
      <c r="O15" s="7">
        <v>15</v>
      </c>
      <c r="P15" s="7">
        <v>11</v>
      </c>
      <c r="Q15" s="7">
        <v>10.7</v>
      </c>
      <c r="R15" s="7">
        <v>10.4</v>
      </c>
      <c r="S15" s="7">
        <v>10.3</v>
      </c>
      <c r="T15" s="7">
        <v>10.199999999999999</v>
      </c>
      <c r="U15" s="7">
        <v>9.9</v>
      </c>
      <c r="V15" s="52">
        <f t="shared" si="2"/>
        <v>-2.9411764705882248E-2</v>
      </c>
      <c r="W15" s="7">
        <f t="shared" si="3"/>
        <v>-0.29999999999999893</v>
      </c>
    </row>
    <row r="16" spans="1:23" s="21" customFormat="1" ht="18.75" customHeight="1" x14ac:dyDescent="0.2">
      <c r="A16" s="22" t="s">
        <v>63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9"/>
      <c r="N16" s="19"/>
      <c r="O16" s="20"/>
      <c r="P16" s="20"/>
      <c r="Q16" s="20"/>
      <c r="R16" s="20"/>
      <c r="S16" s="20"/>
      <c r="T16" s="20"/>
      <c r="U16" s="20"/>
      <c r="V16" s="20"/>
      <c r="W16" s="20"/>
    </row>
    <row r="17" spans="1:23" s="21" customFormat="1" ht="18.75" customHeight="1" x14ac:dyDescent="0.2">
      <c r="A17" s="10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9"/>
      <c r="N17" s="19"/>
      <c r="O17" s="20"/>
      <c r="P17" s="20"/>
      <c r="Q17" s="20"/>
      <c r="R17" s="20"/>
      <c r="S17" s="20"/>
      <c r="T17" s="20"/>
      <c r="U17" s="20"/>
      <c r="V17" s="20"/>
      <c r="W17" s="20"/>
    </row>
    <row r="18" spans="1:23" s="21" customFormat="1" ht="18.75" customHeight="1" x14ac:dyDescent="0.2">
      <c r="A18" s="10"/>
      <c r="B18" s="23" t="s">
        <v>93</v>
      </c>
      <c r="C18" s="11"/>
      <c r="E18" s="11"/>
      <c r="F18" s="11"/>
      <c r="G18" s="11"/>
      <c r="H18" s="11"/>
      <c r="I18" s="11"/>
      <c r="J18" s="11"/>
      <c r="K18" s="11"/>
      <c r="L18" s="11"/>
      <c r="M18" s="19"/>
      <c r="N18" s="19"/>
      <c r="O18" s="20"/>
      <c r="P18" s="20"/>
      <c r="Q18" s="20"/>
      <c r="R18" s="20"/>
      <c r="S18" s="20"/>
      <c r="T18" s="54"/>
      <c r="U18" s="54"/>
      <c r="V18" s="54"/>
      <c r="W18" s="20"/>
    </row>
    <row r="19" spans="1:23" s="21" customFormat="1" ht="18.75" customHeight="1" x14ac:dyDescent="0.2">
      <c r="A19" s="10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9"/>
      <c r="N19" s="19"/>
      <c r="O19" s="20"/>
      <c r="P19" s="20"/>
      <c r="Q19" s="20"/>
      <c r="R19" s="20"/>
      <c r="S19" s="20"/>
      <c r="T19" s="54"/>
      <c r="U19" s="54"/>
      <c r="V19" s="54"/>
      <c r="W19" s="20"/>
    </row>
    <row r="20" spans="1:23" s="21" customFormat="1" ht="18.75" customHeight="1" x14ac:dyDescent="0.2">
      <c r="A20" s="10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9"/>
      <c r="N20" s="19"/>
      <c r="O20" s="20"/>
      <c r="P20" s="20"/>
      <c r="Q20" s="20"/>
      <c r="R20" s="20"/>
      <c r="S20" s="20"/>
      <c r="T20" s="20"/>
      <c r="U20" s="20"/>
      <c r="V20" s="20"/>
      <c r="W20" s="20"/>
    </row>
    <row r="21" spans="1:23" s="21" customFormat="1" ht="18.75" customHeight="1" x14ac:dyDescent="0.2">
      <c r="A21" s="10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9"/>
      <c r="N21" s="19"/>
      <c r="O21" s="20"/>
      <c r="P21" s="20"/>
      <c r="Q21" s="20"/>
      <c r="R21" s="20"/>
      <c r="S21" s="20"/>
      <c r="T21" s="20"/>
      <c r="U21" s="20"/>
      <c r="V21" s="20"/>
      <c r="W21" s="20"/>
    </row>
    <row r="22" spans="1:23" s="21" customFormat="1" ht="18.75" customHeight="1" x14ac:dyDescent="0.2">
      <c r="A22" s="10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9"/>
      <c r="N22" s="19"/>
      <c r="O22" s="20"/>
      <c r="P22" s="20"/>
      <c r="Q22" s="20"/>
      <c r="R22" s="20"/>
      <c r="S22" s="20"/>
      <c r="T22" s="20"/>
      <c r="U22" s="20"/>
      <c r="V22" s="20"/>
      <c r="W22" s="20"/>
    </row>
    <row r="23" spans="1:23" s="21" customFormat="1" ht="18.75" customHeight="1" x14ac:dyDescent="0.2">
      <c r="A23" s="10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9"/>
      <c r="N23" s="19"/>
      <c r="O23" s="20"/>
      <c r="P23" s="20"/>
      <c r="Q23" s="20"/>
      <c r="R23" s="20"/>
      <c r="S23" s="20"/>
      <c r="T23" s="20"/>
      <c r="U23" s="20"/>
      <c r="V23" s="20"/>
      <c r="W23" s="20"/>
    </row>
    <row r="24" spans="1:23" s="21" customFormat="1" ht="18.75" customHeight="1" x14ac:dyDescent="0.2">
      <c r="A24" s="10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9"/>
      <c r="N24" s="19"/>
      <c r="O24" s="20"/>
      <c r="P24" s="20"/>
      <c r="Q24" s="20"/>
      <c r="R24" s="20"/>
      <c r="S24" s="20"/>
      <c r="T24" s="20"/>
      <c r="U24" s="20"/>
      <c r="V24" s="20"/>
      <c r="W24" s="20"/>
    </row>
    <row r="25" spans="1:23" s="21" customFormat="1" ht="18.75" customHeight="1" x14ac:dyDescent="0.2">
      <c r="A25" s="10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9"/>
      <c r="N25" s="19"/>
      <c r="O25" s="20"/>
      <c r="P25" s="20"/>
      <c r="Q25" s="20"/>
      <c r="R25" s="20"/>
      <c r="S25" s="20"/>
      <c r="T25" s="20"/>
      <c r="U25" s="20"/>
      <c r="V25" s="20"/>
      <c r="W25" s="20"/>
    </row>
    <row r="26" spans="1:23" s="21" customFormat="1" ht="18.75" customHeight="1" x14ac:dyDescent="0.2">
      <c r="A26" s="10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9"/>
      <c r="N26" s="19"/>
      <c r="O26" s="20"/>
      <c r="P26" s="20"/>
      <c r="Q26" s="20"/>
      <c r="R26" s="20"/>
      <c r="S26" s="20"/>
      <c r="T26" s="20"/>
      <c r="U26" s="20"/>
      <c r="V26" s="20"/>
      <c r="W26" s="20"/>
    </row>
    <row r="27" spans="1:23" s="21" customFormat="1" ht="18.75" customHeight="1" x14ac:dyDescent="0.2">
      <c r="A27" s="10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9"/>
      <c r="N27" s="19"/>
      <c r="O27" s="20"/>
      <c r="P27" s="20"/>
      <c r="Q27" s="20"/>
      <c r="R27" s="20"/>
      <c r="S27" s="20"/>
      <c r="T27" s="20"/>
      <c r="U27" s="20"/>
      <c r="V27" s="20"/>
      <c r="W27" s="20"/>
    </row>
    <row r="28" spans="1:23" s="21" customFormat="1" ht="18.75" customHeight="1" x14ac:dyDescent="0.2">
      <c r="A28" s="10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9"/>
      <c r="N28" s="19"/>
      <c r="O28" s="20"/>
      <c r="P28" s="20"/>
      <c r="Q28" s="20"/>
      <c r="R28" s="20"/>
      <c r="S28" s="20"/>
      <c r="T28" s="20"/>
      <c r="U28" s="20"/>
      <c r="V28" s="20"/>
      <c r="W28" s="20"/>
    </row>
    <row r="29" spans="1:23" s="21" customFormat="1" ht="18.75" customHeight="1" x14ac:dyDescent="0.2">
      <c r="A29" s="10"/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9"/>
      <c r="N29" s="19"/>
      <c r="O29" s="20"/>
      <c r="P29" s="20"/>
      <c r="Q29" s="20"/>
      <c r="R29" s="20"/>
      <c r="S29" s="20"/>
      <c r="T29" s="20"/>
      <c r="U29" s="20"/>
      <c r="V29" s="20"/>
      <c r="W29" s="20"/>
    </row>
    <row r="30" spans="1:23" s="21" customFormat="1" ht="18.75" customHeight="1" x14ac:dyDescent="0.2">
      <c r="A30" s="10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9"/>
      <c r="N30" s="19"/>
      <c r="O30" s="20"/>
      <c r="P30" s="20"/>
      <c r="Q30" s="20"/>
      <c r="R30" s="20"/>
      <c r="S30" s="20"/>
      <c r="T30" s="20"/>
      <c r="U30" s="20"/>
      <c r="V30" s="20"/>
      <c r="W30" s="20"/>
    </row>
    <row r="31" spans="1:23" s="21" customFormat="1" ht="18.75" customHeight="1" x14ac:dyDescent="0.2">
      <c r="A31" s="10"/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9"/>
      <c r="N31" s="19"/>
      <c r="O31" s="20"/>
      <c r="P31" s="20"/>
      <c r="Q31" s="20"/>
      <c r="R31" s="20"/>
      <c r="S31" s="20"/>
      <c r="T31" s="20"/>
      <c r="U31" s="20"/>
      <c r="V31" s="20"/>
      <c r="W31" s="20"/>
    </row>
    <row r="32" spans="1:23" x14ac:dyDescent="0.2">
      <c r="A32" s="15"/>
      <c r="B32" s="15"/>
      <c r="C32" s="15"/>
      <c r="D32" s="16"/>
      <c r="E32" s="16"/>
      <c r="F32" s="16"/>
      <c r="G32" s="16"/>
      <c r="H32" s="16"/>
      <c r="I32" s="16"/>
      <c r="J32" s="16"/>
      <c r="K32" s="16"/>
      <c r="L32" s="16"/>
    </row>
    <row r="33" spans="2:24" ht="50.25" customHeight="1" x14ac:dyDescent="0.2"/>
    <row r="34" spans="2:24" x14ac:dyDescent="0.2">
      <c r="B34" s="22" t="s">
        <v>55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2:24" ht="15" customHeight="1" x14ac:dyDescent="0.2"/>
    <row r="36" spans="2:24" ht="41.25" customHeight="1" x14ac:dyDescent="0.2">
      <c r="B36" s="96" t="s">
        <v>66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44" spans="2:24" ht="11.25" customHeight="1" x14ac:dyDescent="0.2"/>
  </sheetData>
  <mergeCells count="17">
    <mergeCell ref="A1:C1"/>
    <mergeCell ref="A2:C2"/>
    <mergeCell ref="A3:A15"/>
    <mergeCell ref="B3:C3"/>
    <mergeCell ref="B4:C4"/>
    <mergeCell ref="B6:C6"/>
    <mergeCell ref="B7:B8"/>
    <mergeCell ref="B12:C12"/>
    <mergeCell ref="B10:B11"/>
    <mergeCell ref="B5:C5"/>
    <mergeCell ref="B9:C9"/>
    <mergeCell ref="B13:B15"/>
    <mergeCell ref="B36:M36"/>
    <mergeCell ref="D2:W2"/>
    <mergeCell ref="D6:W6"/>
    <mergeCell ref="D9:W9"/>
    <mergeCell ref="D12:W12"/>
  </mergeCells>
  <phoneticPr fontId="0" type="noConversion"/>
  <conditionalFormatting sqref="V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5 V3 V7:V8 V10:V11 V13:V1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{66909587-78D9-4C8A-BF8E-2E938597CC58}</x14:id>
        </ext>
      </extLst>
    </cfRule>
  </conditionalFormatting>
  <pageMargins left="0.35433070866141736" right="0.35433070866141736" top="0.6692913385826772" bottom="0.39370078740157483" header="0.51181102362204722" footer="0.51181102362204722"/>
  <pageSetup paperSize="9" scale="58" orientation="landscape" r:id="rId1"/>
  <headerFooter alignWithMargins="0">
    <oddFooter>&amp;L&amp;"Arial,Kursywa"&amp;8Opracowanie: Referat Badań i Analiz Społeczno-Gospodarczych, WPG, UMG&amp;C&amp;"Arial,Kursywa"&amp;8"Gdańsk w liczbach - Kultura"&amp;R&amp;"Arial,Kursywa"&amp;8www.gdansk.pl/gdanskwliczbach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6909587-78D9-4C8A-BF8E-2E938597CC5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V5 V3 V7:V8 V10:V11 V13:V15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7"/>
  <sheetViews>
    <sheetView showGridLines="0" zoomScale="90" zoomScaleNormal="90" workbookViewId="0">
      <pane xSplit="3" ySplit="1" topLeftCell="D2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RowHeight="12.75" x14ac:dyDescent="0.2"/>
  <cols>
    <col min="1" max="2" width="9.140625" style="1"/>
    <col min="3" max="3" width="47.85546875" style="1" customWidth="1"/>
    <col min="4" max="13" width="9.42578125" style="1" customWidth="1"/>
    <col min="14" max="15" width="9.42578125" style="12" customWidth="1"/>
    <col min="16" max="22" width="9.42578125" style="1" customWidth="1"/>
    <col min="23" max="23" width="10.42578125" style="1" customWidth="1"/>
    <col min="24" max="16384" width="9.140625" style="1"/>
  </cols>
  <sheetData>
    <row r="1" spans="1:23" ht="32.25" customHeight="1" x14ac:dyDescent="0.2">
      <c r="A1" s="99" t="s">
        <v>54</v>
      </c>
      <c r="B1" s="99"/>
      <c r="C1" s="99"/>
      <c r="D1" s="81">
        <v>2000</v>
      </c>
      <c r="E1" s="81">
        <v>2001</v>
      </c>
      <c r="F1" s="81">
        <v>2002</v>
      </c>
      <c r="G1" s="81">
        <v>2003</v>
      </c>
      <c r="H1" s="81">
        <v>2004</v>
      </c>
      <c r="I1" s="81">
        <v>2005</v>
      </c>
      <c r="J1" s="81">
        <v>2006</v>
      </c>
      <c r="K1" s="81">
        <v>2007</v>
      </c>
      <c r="L1" s="81">
        <v>2008</v>
      </c>
      <c r="M1" s="81">
        <v>2009</v>
      </c>
      <c r="N1" s="81">
        <v>2010</v>
      </c>
      <c r="O1" s="81">
        <v>2011</v>
      </c>
      <c r="P1" s="81">
        <v>2012</v>
      </c>
      <c r="Q1" s="81">
        <v>2013</v>
      </c>
      <c r="R1" s="81">
        <v>2014</v>
      </c>
      <c r="S1" s="81">
        <v>2015</v>
      </c>
      <c r="T1" s="81">
        <v>2016</v>
      </c>
      <c r="U1" s="81">
        <v>2017</v>
      </c>
      <c r="V1" s="83" t="s">
        <v>92</v>
      </c>
      <c r="W1" s="83" t="s">
        <v>102</v>
      </c>
    </row>
    <row r="2" spans="1:23" s="17" customFormat="1" ht="16.5" customHeight="1" x14ac:dyDescent="0.2">
      <c r="A2" s="121" t="s">
        <v>94</v>
      </c>
      <c r="B2" s="121"/>
      <c r="C2" s="121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</row>
    <row r="3" spans="1:23" s="17" customFormat="1" x14ac:dyDescent="0.2">
      <c r="A3" s="112" t="s">
        <v>0</v>
      </c>
      <c r="B3" s="117" t="s">
        <v>42</v>
      </c>
      <c r="C3" s="117"/>
      <c r="D3" s="55">
        <v>18</v>
      </c>
      <c r="E3" s="55">
        <v>18</v>
      </c>
      <c r="F3" s="55">
        <v>18</v>
      </c>
      <c r="G3" s="55">
        <v>18</v>
      </c>
      <c r="H3" s="55">
        <v>18</v>
      </c>
      <c r="I3" s="55">
        <v>20</v>
      </c>
      <c r="J3" s="55">
        <v>20</v>
      </c>
      <c r="K3" s="55">
        <v>20</v>
      </c>
      <c r="L3" s="55">
        <v>21</v>
      </c>
      <c r="M3" s="56">
        <v>19</v>
      </c>
      <c r="N3" s="56">
        <v>19</v>
      </c>
      <c r="O3" s="56">
        <v>20</v>
      </c>
      <c r="P3" s="56">
        <v>20</v>
      </c>
      <c r="Q3" s="57">
        <v>23</v>
      </c>
      <c r="R3" s="57">
        <v>23</v>
      </c>
      <c r="S3" s="57">
        <v>25</v>
      </c>
      <c r="T3" s="57">
        <v>25</v>
      </c>
      <c r="U3" s="57">
        <v>23</v>
      </c>
      <c r="V3" s="91">
        <f>U3/T3-1</f>
        <v>-7.999999999999996E-2</v>
      </c>
      <c r="W3" s="58">
        <f>U3-T3</f>
        <v>-2</v>
      </c>
    </row>
    <row r="4" spans="1:23" s="17" customFormat="1" x14ac:dyDescent="0.2">
      <c r="A4" s="113"/>
      <c r="B4" s="111" t="s">
        <v>68</v>
      </c>
      <c r="C4" s="111"/>
      <c r="D4" s="59">
        <v>65</v>
      </c>
      <c r="E4" s="59">
        <v>66</v>
      </c>
      <c r="F4" s="59">
        <v>74</v>
      </c>
      <c r="G4" s="59"/>
      <c r="H4" s="59"/>
      <c r="I4" s="59">
        <v>91</v>
      </c>
      <c r="J4" s="59">
        <v>88</v>
      </c>
      <c r="K4" s="59"/>
      <c r="L4" s="59"/>
      <c r="M4" s="59"/>
      <c r="N4" s="59">
        <v>80</v>
      </c>
      <c r="O4" s="59">
        <v>78</v>
      </c>
      <c r="P4" s="59">
        <v>86</v>
      </c>
      <c r="Q4" s="57">
        <v>63</v>
      </c>
      <c r="R4" s="57">
        <v>64</v>
      </c>
      <c r="S4" s="57">
        <v>74</v>
      </c>
      <c r="T4" s="57">
        <v>80</v>
      </c>
      <c r="U4" s="57">
        <v>87</v>
      </c>
      <c r="V4" s="91">
        <f t="shared" ref="V4:V16" si="0">U4/T4-1</f>
        <v>8.7499999999999911E-2</v>
      </c>
      <c r="W4" s="58">
        <f t="shared" ref="W4:W11" si="1">U4-T4</f>
        <v>7</v>
      </c>
    </row>
    <row r="5" spans="1:23" s="17" customFormat="1" x14ac:dyDescent="0.2">
      <c r="A5" s="113"/>
      <c r="B5" s="123" t="s">
        <v>0</v>
      </c>
      <c r="C5" s="80" t="s">
        <v>47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>
        <v>51</v>
      </c>
      <c r="O5" s="59">
        <v>51</v>
      </c>
      <c r="P5" s="59">
        <v>47</v>
      </c>
      <c r="Q5" s="57">
        <v>41</v>
      </c>
      <c r="R5" s="57">
        <v>41</v>
      </c>
      <c r="S5" s="57">
        <v>46</v>
      </c>
      <c r="T5" s="57">
        <v>60</v>
      </c>
      <c r="U5" s="57">
        <v>55</v>
      </c>
      <c r="V5" s="91">
        <f t="shared" si="0"/>
        <v>-8.333333333333337E-2</v>
      </c>
      <c r="W5" s="58">
        <f t="shared" si="1"/>
        <v>-5</v>
      </c>
    </row>
    <row r="6" spans="1:23" s="17" customFormat="1" x14ac:dyDescent="0.2">
      <c r="A6" s="113"/>
      <c r="B6" s="124"/>
      <c r="C6" s="80" t="s">
        <v>82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>
        <v>29</v>
      </c>
      <c r="O6" s="59">
        <v>27</v>
      </c>
      <c r="P6" s="59">
        <v>39</v>
      </c>
      <c r="Q6" s="57">
        <v>22</v>
      </c>
      <c r="R6" s="57">
        <v>23</v>
      </c>
      <c r="S6" s="57">
        <v>28</v>
      </c>
      <c r="T6" s="57">
        <v>20</v>
      </c>
      <c r="U6" s="57">
        <v>17</v>
      </c>
      <c r="V6" s="91">
        <f t="shared" si="0"/>
        <v>-0.15000000000000002</v>
      </c>
      <c r="W6" s="58">
        <f t="shared" si="1"/>
        <v>-3</v>
      </c>
    </row>
    <row r="7" spans="1:23" s="17" customFormat="1" x14ac:dyDescent="0.2">
      <c r="A7" s="113"/>
      <c r="B7" s="125"/>
      <c r="C7" s="80" t="s">
        <v>95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57"/>
      <c r="R7" s="57"/>
      <c r="S7" s="57"/>
      <c r="T7" s="57"/>
      <c r="U7" s="57">
        <v>15</v>
      </c>
      <c r="V7" s="90" t="s">
        <v>99</v>
      </c>
      <c r="W7" s="90" t="s">
        <v>99</v>
      </c>
    </row>
    <row r="8" spans="1:23" s="17" customFormat="1" x14ac:dyDescent="0.2">
      <c r="A8" s="113"/>
      <c r="B8" s="111" t="s">
        <v>36</v>
      </c>
      <c r="C8" s="111"/>
      <c r="D8" s="60">
        <f t="shared" ref="D8:U8" si="2">D4/(D50/1000)</f>
        <v>0.14039028499227854</v>
      </c>
      <c r="E8" s="60">
        <f t="shared" si="2"/>
        <v>0.14289271138919862</v>
      </c>
      <c r="F8" s="60">
        <f t="shared" si="2"/>
        <v>0.16029355381639457</v>
      </c>
      <c r="G8" s="60">
        <f t="shared" si="2"/>
        <v>0</v>
      </c>
      <c r="H8" s="60">
        <f t="shared" si="2"/>
        <v>0</v>
      </c>
      <c r="I8" s="60">
        <f t="shared" si="2"/>
        <v>0.19866696648641097</v>
      </c>
      <c r="J8" s="60">
        <f t="shared" si="2"/>
        <v>0.19270438709055793</v>
      </c>
      <c r="K8" s="60">
        <f t="shared" si="2"/>
        <v>0</v>
      </c>
      <c r="L8" s="60">
        <f t="shared" si="2"/>
        <v>0</v>
      </c>
      <c r="M8" s="60">
        <f t="shared" si="2"/>
        <v>0</v>
      </c>
      <c r="N8" s="60">
        <f t="shared" si="2"/>
        <v>0.17372081761702812</v>
      </c>
      <c r="O8" s="60">
        <f t="shared" si="2"/>
        <v>0.16937485478277675</v>
      </c>
      <c r="P8" s="60">
        <f t="shared" si="2"/>
        <v>0.18678313826078835</v>
      </c>
      <c r="Q8" s="60">
        <f t="shared" si="2"/>
        <v>0.13650220678567637</v>
      </c>
      <c r="R8" s="60">
        <f t="shared" si="2"/>
        <v>0.13868152870382611</v>
      </c>
      <c r="S8" s="60">
        <f t="shared" si="2"/>
        <v>0.16008687958221651</v>
      </c>
      <c r="T8" s="60">
        <f t="shared" si="2"/>
        <v>0.172505250628566</v>
      </c>
      <c r="U8" s="60">
        <f t="shared" si="2"/>
        <v>0.18739741606965152</v>
      </c>
      <c r="V8" s="90" t="s">
        <v>99</v>
      </c>
      <c r="W8" s="58">
        <f t="shared" si="1"/>
        <v>1.4892165441085514E-2</v>
      </c>
    </row>
    <row r="9" spans="1:23" s="17" customFormat="1" x14ac:dyDescent="0.2">
      <c r="A9" s="113"/>
      <c r="B9" s="117" t="s">
        <v>41</v>
      </c>
      <c r="C9" s="111"/>
      <c r="D9" s="59">
        <v>349.2</v>
      </c>
      <c r="E9" s="59">
        <v>303.8</v>
      </c>
      <c r="F9" s="59">
        <v>372.9</v>
      </c>
      <c r="G9" s="59">
        <v>464.2</v>
      </c>
      <c r="H9" s="59">
        <v>423.3</v>
      </c>
      <c r="I9" s="59">
        <v>493.5</v>
      </c>
      <c r="J9" s="59">
        <v>463.5</v>
      </c>
      <c r="K9" s="59">
        <v>475.8</v>
      </c>
      <c r="L9" s="58">
        <v>456</v>
      </c>
      <c r="M9" s="58">
        <v>380.6</v>
      </c>
      <c r="N9" s="57">
        <v>417.5</v>
      </c>
      <c r="O9" s="57">
        <v>445.9</v>
      </c>
      <c r="P9" s="59">
        <v>452.9</v>
      </c>
      <c r="Q9" s="59">
        <v>463.6</v>
      </c>
      <c r="R9" s="69">
        <v>550.23</v>
      </c>
      <c r="S9" s="69">
        <v>677.62699999999995</v>
      </c>
      <c r="T9" s="69">
        <v>846.3</v>
      </c>
      <c r="U9" s="69">
        <v>1201.0070000000001</v>
      </c>
      <c r="V9" s="91">
        <f t="shared" si="0"/>
        <v>0.41912678719130336</v>
      </c>
      <c r="W9" s="58">
        <f t="shared" si="1"/>
        <v>354.70700000000011</v>
      </c>
    </row>
    <row r="10" spans="1:23" s="17" customFormat="1" x14ac:dyDescent="0.2">
      <c r="A10" s="113"/>
      <c r="B10" s="61" t="s">
        <v>43</v>
      </c>
      <c r="C10" s="59" t="s">
        <v>35</v>
      </c>
      <c r="D10" s="49">
        <v>753</v>
      </c>
      <c r="E10" s="49">
        <v>666</v>
      </c>
      <c r="F10" s="49">
        <v>808</v>
      </c>
      <c r="G10" s="49">
        <v>1006</v>
      </c>
      <c r="H10" s="49">
        <v>919</v>
      </c>
      <c r="I10" s="49">
        <v>1076</v>
      </c>
      <c r="J10" s="49">
        <v>1013</v>
      </c>
      <c r="K10" s="49">
        <v>1043</v>
      </c>
      <c r="L10" s="49">
        <v>1001</v>
      </c>
      <c r="M10" s="49">
        <v>833.55229999999995</v>
      </c>
      <c r="N10" s="62">
        <v>914</v>
      </c>
      <c r="O10" s="62">
        <v>968.19661380578782</v>
      </c>
      <c r="P10" s="62">
        <v>984</v>
      </c>
      <c r="Q10" s="62">
        <v>1006</v>
      </c>
      <c r="R10" s="62">
        <v>1191</v>
      </c>
      <c r="S10" s="62">
        <v>1467</v>
      </c>
      <c r="T10" s="62">
        <v>1827.9</v>
      </c>
      <c r="U10" s="62">
        <v>2586.6999999999998</v>
      </c>
      <c r="V10" s="90" t="s">
        <v>99</v>
      </c>
      <c r="W10" s="58">
        <f t="shared" si="1"/>
        <v>758.79999999999973</v>
      </c>
    </row>
    <row r="11" spans="1:23" s="17" customFormat="1" x14ac:dyDescent="0.2">
      <c r="A11" s="114"/>
      <c r="B11" s="111" t="s">
        <v>7</v>
      </c>
      <c r="C11" s="111"/>
      <c r="D11" s="63">
        <v>25721.944444444445</v>
      </c>
      <c r="E11" s="63">
        <v>25660.277777777777</v>
      </c>
      <c r="F11" s="63">
        <v>25647.388888888891</v>
      </c>
      <c r="G11" s="63">
        <v>25611.722222222223</v>
      </c>
      <c r="H11" s="63">
        <v>25504</v>
      </c>
      <c r="I11" s="63">
        <v>22902.65</v>
      </c>
      <c r="J11" s="63">
        <v>22832.9</v>
      </c>
      <c r="K11" s="63">
        <v>22785.85</v>
      </c>
      <c r="L11" s="63">
        <v>21694.333333333332</v>
      </c>
      <c r="M11" s="63">
        <v>24031.11</v>
      </c>
      <c r="N11" s="63">
        <v>24237.315789473683</v>
      </c>
      <c r="O11" s="63">
        <v>23025.85</v>
      </c>
      <c r="P11" s="64">
        <v>23021.35</v>
      </c>
      <c r="Q11" s="62">
        <v>20066.565217391304</v>
      </c>
      <c r="R11" s="62">
        <v>20064.739130434784</v>
      </c>
      <c r="S11" s="62">
        <v>18489.96</v>
      </c>
      <c r="T11" s="62">
        <v>18550.16</v>
      </c>
      <c r="U11" s="62">
        <v>20184.956521739132</v>
      </c>
      <c r="V11" s="90" t="s">
        <v>99</v>
      </c>
      <c r="W11" s="58">
        <f t="shared" si="1"/>
        <v>1634.796521739132</v>
      </c>
    </row>
    <row r="12" spans="1:23" s="17" customFormat="1" ht="16.5" customHeight="1" x14ac:dyDescent="0.2">
      <c r="A12" s="118" t="s">
        <v>56</v>
      </c>
      <c r="B12" s="118"/>
      <c r="C12" s="11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</row>
    <row r="13" spans="1:23" s="17" customFormat="1" x14ac:dyDescent="0.2">
      <c r="A13" s="112" t="s">
        <v>0</v>
      </c>
      <c r="B13" s="115" t="s">
        <v>44</v>
      </c>
      <c r="C13" s="116"/>
      <c r="D13" s="56">
        <v>6</v>
      </c>
      <c r="E13" s="65">
        <v>6</v>
      </c>
      <c r="F13" s="65">
        <v>6</v>
      </c>
      <c r="G13" s="65">
        <v>6</v>
      </c>
      <c r="H13" s="65">
        <v>6</v>
      </c>
      <c r="I13" s="56">
        <v>6</v>
      </c>
      <c r="J13" s="56">
        <v>6</v>
      </c>
      <c r="K13" s="56">
        <v>6</v>
      </c>
      <c r="L13" s="56">
        <v>6</v>
      </c>
      <c r="M13" s="56">
        <v>6</v>
      </c>
      <c r="N13" s="56">
        <v>6</v>
      </c>
      <c r="O13" s="56">
        <v>6</v>
      </c>
      <c r="P13" s="56">
        <v>6</v>
      </c>
      <c r="Q13" s="57">
        <v>6</v>
      </c>
      <c r="R13" s="57">
        <v>6</v>
      </c>
      <c r="S13" s="57">
        <v>6</v>
      </c>
      <c r="T13" s="57">
        <v>6</v>
      </c>
      <c r="U13" s="57">
        <v>6</v>
      </c>
      <c r="V13" s="91">
        <f t="shared" si="0"/>
        <v>0</v>
      </c>
      <c r="W13" s="58">
        <f>U13-T13</f>
        <v>0</v>
      </c>
    </row>
    <row r="14" spans="1:23" s="17" customFormat="1" x14ac:dyDescent="0.2">
      <c r="A14" s="113"/>
      <c r="B14" s="111" t="s">
        <v>9</v>
      </c>
      <c r="C14" s="111"/>
      <c r="D14" s="79">
        <v>1564</v>
      </c>
      <c r="E14" s="49">
        <v>1588</v>
      </c>
      <c r="F14" s="49">
        <v>1723</v>
      </c>
      <c r="G14" s="49">
        <v>1723</v>
      </c>
      <c r="H14" s="49">
        <v>2864</v>
      </c>
      <c r="I14" s="49">
        <v>2449</v>
      </c>
      <c r="J14" s="49">
        <v>2497</v>
      </c>
      <c r="K14" s="49">
        <v>2511</v>
      </c>
      <c r="L14" s="49">
        <v>2592</v>
      </c>
      <c r="M14" s="62">
        <v>2471</v>
      </c>
      <c r="N14" s="62">
        <v>2619</v>
      </c>
      <c r="O14" s="62">
        <v>4513</v>
      </c>
      <c r="P14" s="62">
        <v>3313</v>
      </c>
      <c r="Q14" s="66" t="s">
        <v>64</v>
      </c>
      <c r="R14" s="66">
        <v>4648</v>
      </c>
      <c r="S14" s="66">
        <v>4548</v>
      </c>
      <c r="T14" s="66">
        <v>9534</v>
      </c>
      <c r="U14" s="66">
        <v>9534</v>
      </c>
      <c r="V14" s="91">
        <f t="shared" si="0"/>
        <v>0</v>
      </c>
      <c r="W14" s="58">
        <f t="shared" ref="W14:W20" si="3">U14-T14</f>
        <v>0</v>
      </c>
    </row>
    <row r="15" spans="1:23" s="17" customFormat="1" x14ac:dyDescent="0.2">
      <c r="A15" s="113"/>
      <c r="B15" s="111" t="s">
        <v>48</v>
      </c>
      <c r="C15" s="111"/>
      <c r="D15" s="79">
        <v>1183</v>
      </c>
      <c r="E15" s="49">
        <v>1373</v>
      </c>
      <c r="F15" s="49">
        <v>1567</v>
      </c>
      <c r="G15" s="49">
        <v>1546</v>
      </c>
      <c r="H15" s="49">
        <v>1153</v>
      </c>
      <c r="I15" s="49">
        <v>1100</v>
      </c>
      <c r="J15" s="49">
        <v>1026</v>
      </c>
      <c r="K15" s="49">
        <v>1054</v>
      </c>
      <c r="L15" s="49">
        <v>1155</v>
      </c>
      <c r="M15" s="62">
        <v>1246</v>
      </c>
      <c r="N15" s="62">
        <v>1302</v>
      </c>
      <c r="O15" s="62">
        <v>1269</v>
      </c>
      <c r="P15" s="62">
        <v>1434</v>
      </c>
      <c r="Q15" s="62">
        <v>1374</v>
      </c>
      <c r="R15" s="62">
        <v>1102</v>
      </c>
      <c r="S15" s="62">
        <v>1323</v>
      </c>
      <c r="T15" s="62">
        <v>1439</v>
      </c>
      <c r="U15" s="62">
        <v>1301</v>
      </c>
      <c r="V15" s="91">
        <f t="shared" si="0"/>
        <v>-9.5899930507296727E-2</v>
      </c>
      <c r="W15" s="58">
        <f t="shared" si="3"/>
        <v>-138</v>
      </c>
    </row>
    <row r="16" spans="1:23" s="17" customFormat="1" x14ac:dyDescent="0.2">
      <c r="A16" s="113"/>
      <c r="B16" s="111" t="s">
        <v>97</v>
      </c>
      <c r="C16" s="111"/>
      <c r="D16" s="59">
        <v>316.10000000000002</v>
      </c>
      <c r="E16" s="59">
        <v>286.5</v>
      </c>
      <c r="F16" s="59">
        <v>307.10000000000002</v>
      </c>
      <c r="G16" s="59">
        <v>297.7</v>
      </c>
      <c r="H16" s="59">
        <v>257.7</v>
      </c>
      <c r="I16" s="59">
        <v>290.3</v>
      </c>
      <c r="J16" s="59">
        <v>311.60000000000002</v>
      </c>
      <c r="K16" s="59">
        <v>371.1</v>
      </c>
      <c r="L16" s="59">
        <v>369.9</v>
      </c>
      <c r="M16" s="57">
        <v>369.3</v>
      </c>
      <c r="N16" s="57">
        <v>479.5</v>
      </c>
      <c r="O16" s="57">
        <v>450.5</v>
      </c>
      <c r="P16" s="58">
        <v>489.57</v>
      </c>
      <c r="Q16" s="58">
        <v>468.32</v>
      </c>
      <c r="R16" s="58">
        <v>466.642</v>
      </c>
      <c r="S16" s="58">
        <v>589.35900000000004</v>
      </c>
      <c r="T16" s="58">
        <v>677.49300000000005</v>
      </c>
      <c r="U16" s="58">
        <v>588.41200000000003</v>
      </c>
      <c r="V16" s="91">
        <f t="shared" si="0"/>
        <v>-0.13148622937801568</v>
      </c>
      <c r="W16" s="58">
        <f t="shared" si="3"/>
        <v>-89.081000000000017</v>
      </c>
    </row>
    <row r="17" spans="1:29" s="17" customFormat="1" x14ac:dyDescent="0.2">
      <c r="A17" s="112" t="s">
        <v>96</v>
      </c>
      <c r="B17" s="111" t="s">
        <v>8</v>
      </c>
      <c r="C17" s="111"/>
      <c r="D17" s="49">
        <f t="shared" ref="D17:U17" si="4">D50/D13</f>
        <v>77165.833333333328</v>
      </c>
      <c r="E17" s="49">
        <f t="shared" si="4"/>
        <v>76980.833333333328</v>
      </c>
      <c r="F17" s="49">
        <f t="shared" si="4"/>
        <v>76942.166666666672</v>
      </c>
      <c r="G17" s="49">
        <f t="shared" si="4"/>
        <v>76835.166666666672</v>
      </c>
      <c r="H17" s="49">
        <f t="shared" si="4"/>
        <v>76512</v>
      </c>
      <c r="I17" s="49">
        <f t="shared" si="4"/>
        <v>76342.166666666672</v>
      </c>
      <c r="J17" s="49">
        <f t="shared" si="4"/>
        <v>76109.666666666672</v>
      </c>
      <c r="K17" s="49">
        <f t="shared" si="4"/>
        <v>75952.833333333328</v>
      </c>
      <c r="L17" s="49">
        <f t="shared" si="4"/>
        <v>75930.166666666672</v>
      </c>
      <c r="M17" s="49">
        <f t="shared" si="4"/>
        <v>76098.5</v>
      </c>
      <c r="N17" s="49">
        <f t="shared" si="4"/>
        <v>76751.5</v>
      </c>
      <c r="O17" s="49">
        <f t="shared" si="4"/>
        <v>76752.833333333328</v>
      </c>
      <c r="P17" s="49">
        <f t="shared" si="4"/>
        <v>76737.833333333328</v>
      </c>
      <c r="Q17" s="49">
        <f t="shared" si="4"/>
        <v>76921.833333333328</v>
      </c>
      <c r="R17" s="49">
        <f t="shared" si="4"/>
        <v>76914.833333333328</v>
      </c>
      <c r="S17" s="49">
        <f t="shared" si="4"/>
        <v>77041.5</v>
      </c>
      <c r="T17" s="49">
        <f t="shared" si="4"/>
        <v>77292.333333333328</v>
      </c>
      <c r="U17" s="49">
        <f t="shared" si="4"/>
        <v>77375.666666666672</v>
      </c>
      <c r="V17" s="90" t="s">
        <v>99</v>
      </c>
      <c r="W17" s="58">
        <f t="shared" si="3"/>
        <v>83.333333333343035</v>
      </c>
    </row>
    <row r="18" spans="1:29" s="17" customFormat="1" x14ac:dyDescent="0.2">
      <c r="A18" s="113"/>
      <c r="B18" s="111" t="s">
        <v>10</v>
      </c>
      <c r="C18" s="111"/>
      <c r="D18" s="60">
        <f t="shared" ref="D18:U18" si="5">D15/(D50/1000)</f>
        <v>2.5551031868594691</v>
      </c>
      <c r="E18" s="60">
        <f t="shared" si="5"/>
        <v>2.972601405111662</v>
      </c>
      <c r="F18" s="60">
        <f t="shared" si="5"/>
        <v>3.3943243085174362</v>
      </c>
      <c r="G18" s="60">
        <f t="shared" si="5"/>
        <v>3.3534991572869193</v>
      </c>
      <c r="H18" s="60">
        <f t="shared" si="5"/>
        <v>2.5115885961243554</v>
      </c>
      <c r="I18" s="60">
        <f t="shared" si="5"/>
        <v>2.4014688256599128</v>
      </c>
      <c r="J18" s="60">
        <f t="shared" si="5"/>
        <v>2.2467579676694593</v>
      </c>
      <c r="K18" s="60">
        <f t="shared" si="5"/>
        <v>2.3128388890473692</v>
      </c>
      <c r="L18" s="60">
        <f t="shared" si="5"/>
        <v>2.5352242521088457</v>
      </c>
      <c r="M18" s="60">
        <f t="shared" si="5"/>
        <v>2.728919317288339</v>
      </c>
      <c r="N18" s="60">
        <f t="shared" si="5"/>
        <v>2.8273063067171327</v>
      </c>
      <c r="O18" s="60">
        <f t="shared" si="5"/>
        <v>2.7555985989659448</v>
      </c>
      <c r="P18" s="60">
        <f t="shared" si="5"/>
        <v>3.1145002356508198</v>
      </c>
      <c r="Q18" s="60">
        <f t="shared" si="5"/>
        <v>2.9770481289447512</v>
      </c>
      <c r="R18" s="60">
        <f t="shared" si="5"/>
        <v>2.3879225723690056</v>
      </c>
      <c r="S18" s="60">
        <f t="shared" si="5"/>
        <v>2.8620938065847628</v>
      </c>
      <c r="T18" s="60">
        <f t="shared" si="5"/>
        <v>3.1029381956813311</v>
      </c>
      <c r="U18" s="60">
        <f t="shared" si="5"/>
        <v>2.8023452678921452</v>
      </c>
      <c r="V18" s="90" t="s">
        <v>99</v>
      </c>
      <c r="W18" s="58">
        <f t="shared" si="3"/>
        <v>-0.30059292778918589</v>
      </c>
    </row>
    <row r="19" spans="1:29" s="17" customFormat="1" x14ac:dyDescent="0.2">
      <c r="A19" s="113"/>
      <c r="B19" s="111" t="s">
        <v>11</v>
      </c>
      <c r="C19" s="111"/>
      <c r="D19" s="49">
        <f t="shared" ref="D19:U19" si="6">(D16*1000)/(D50/1000)</f>
        <v>682.72875517014222</v>
      </c>
      <c r="E19" s="49">
        <f t="shared" si="6"/>
        <v>620.28426989402124</v>
      </c>
      <c r="F19" s="49">
        <f t="shared" si="6"/>
        <v>665.21824833803737</v>
      </c>
      <c r="G19" s="49">
        <f t="shared" si="6"/>
        <v>645.75465661339967</v>
      </c>
      <c r="H19" s="49">
        <f t="shared" si="6"/>
        <v>561.34985361773317</v>
      </c>
      <c r="I19" s="49">
        <f t="shared" si="6"/>
        <v>633.76945462642971</v>
      </c>
      <c r="J19" s="49">
        <f t="shared" si="6"/>
        <v>682.348716107021</v>
      </c>
      <c r="K19" s="49">
        <f t="shared" si="6"/>
        <v>814.32116861999884</v>
      </c>
      <c r="L19" s="49">
        <f t="shared" si="6"/>
        <v>811.93026048057311</v>
      </c>
      <c r="M19" s="49">
        <f t="shared" si="6"/>
        <v>808.82014757189688</v>
      </c>
      <c r="N19" s="49">
        <f t="shared" si="6"/>
        <v>1041.2391505920623</v>
      </c>
      <c r="O19" s="49">
        <f t="shared" si="6"/>
        <v>978.24835999539653</v>
      </c>
      <c r="P19" s="49">
        <f t="shared" si="6"/>
        <v>1063.2955930038854</v>
      </c>
      <c r="Q19" s="49">
        <f t="shared" si="6"/>
        <v>1014.7097378074279</v>
      </c>
      <c r="R19" s="49">
        <f t="shared" si="6"/>
        <v>1011.1660299595441</v>
      </c>
      <c r="S19" s="49">
        <f t="shared" si="6"/>
        <v>1274.9816657256154</v>
      </c>
      <c r="T19" s="49">
        <f t="shared" si="6"/>
        <v>1460.8887470512384</v>
      </c>
      <c r="U19" s="49">
        <f t="shared" si="6"/>
        <v>1267.4354986709861</v>
      </c>
      <c r="V19" s="90" t="s">
        <v>99</v>
      </c>
      <c r="W19" s="58">
        <f t="shared" si="3"/>
        <v>-193.45324838025226</v>
      </c>
    </row>
    <row r="20" spans="1:29" s="17" customFormat="1" x14ac:dyDescent="0.2">
      <c r="A20" s="114"/>
      <c r="B20" s="111" t="s">
        <v>40</v>
      </c>
      <c r="C20" s="111"/>
      <c r="D20" s="63">
        <v>221</v>
      </c>
      <c r="E20" s="63">
        <v>209</v>
      </c>
      <c r="F20" s="63">
        <v>214</v>
      </c>
      <c r="G20" s="63">
        <v>221</v>
      </c>
      <c r="H20" s="63">
        <v>187</v>
      </c>
      <c r="I20" s="63">
        <v>198</v>
      </c>
      <c r="J20" s="63">
        <v>209</v>
      </c>
      <c r="K20" s="63"/>
      <c r="L20" s="63"/>
      <c r="M20" s="63"/>
      <c r="N20" s="63">
        <f>(N16*1000)/N15</f>
        <v>368.27956989247309</v>
      </c>
      <c r="O20" s="63">
        <f t="shared" ref="O20:U20" si="7">(O16*1000)/O15</f>
        <v>355.00394011032307</v>
      </c>
      <c r="P20" s="63">
        <f t="shared" si="7"/>
        <v>341.40167364016736</v>
      </c>
      <c r="Q20" s="63">
        <f t="shared" si="7"/>
        <v>340.84425036390104</v>
      </c>
      <c r="R20" s="63">
        <f t="shared" si="7"/>
        <v>423.45009074410166</v>
      </c>
      <c r="S20" s="63">
        <f t="shared" si="7"/>
        <v>445.47165532879819</v>
      </c>
      <c r="T20" s="63">
        <f t="shared" si="7"/>
        <v>470.8082001389854</v>
      </c>
      <c r="U20" s="63">
        <f t="shared" si="7"/>
        <v>452.27671022290548</v>
      </c>
      <c r="V20" s="90" t="s">
        <v>99</v>
      </c>
      <c r="W20" s="58">
        <f t="shared" si="3"/>
        <v>-18.53148991607992</v>
      </c>
    </row>
    <row r="21" spans="1:29" s="17" customFormat="1" ht="16.5" customHeight="1" x14ac:dyDescent="0.2">
      <c r="A21" s="118" t="s">
        <v>57</v>
      </c>
      <c r="B21" s="118"/>
      <c r="C21" s="11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</row>
    <row r="22" spans="1:29" s="17" customFormat="1" x14ac:dyDescent="0.2">
      <c r="A22" s="112" t="s">
        <v>0</v>
      </c>
      <c r="B22" s="117" t="s">
        <v>12</v>
      </c>
      <c r="C22" s="111"/>
      <c r="D22" s="56">
        <v>2</v>
      </c>
      <c r="E22" s="56">
        <v>2</v>
      </c>
      <c r="F22" s="56">
        <v>2</v>
      </c>
      <c r="G22" s="56">
        <v>2</v>
      </c>
      <c r="H22" s="56">
        <v>2</v>
      </c>
      <c r="I22" s="56">
        <v>2</v>
      </c>
      <c r="J22" s="56">
        <v>2</v>
      </c>
      <c r="K22" s="56">
        <v>2</v>
      </c>
      <c r="L22" s="56">
        <v>2</v>
      </c>
      <c r="M22" s="56">
        <v>2</v>
      </c>
      <c r="N22" s="55">
        <v>2</v>
      </c>
      <c r="O22" s="55">
        <v>2</v>
      </c>
      <c r="P22" s="55">
        <v>2</v>
      </c>
      <c r="Q22" s="59">
        <v>2</v>
      </c>
      <c r="R22" s="59">
        <v>2</v>
      </c>
      <c r="S22" s="59">
        <v>2</v>
      </c>
      <c r="T22" s="59">
        <v>2</v>
      </c>
      <c r="U22" s="79">
        <v>2</v>
      </c>
      <c r="V22" s="91">
        <f>U22/T22-1</f>
        <v>0</v>
      </c>
      <c r="W22" s="58">
        <f>U22-T22</f>
        <v>0</v>
      </c>
    </row>
    <row r="23" spans="1:29" s="17" customFormat="1" x14ac:dyDescent="0.2">
      <c r="A23" s="113"/>
      <c r="B23" s="119"/>
      <c r="C23" s="59" t="s">
        <v>13</v>
      </c>
      <c r="D23" s="57">
        <v>1</v>
      </c>
      <c r="E23" s="57">
        <v>1</v>
      </c>
      <c r="F23" s="57">
        <v>1</v>
      </c>
      <c r="G23" s="57">
        <v>1</v>
      </c>
      <c r="H23" s="57">
        <v>1</v>
      </c>
      <c r="I23" s="57">
        <v>1</v>
      </c>
      <c r="J23" s="57">
        <v>1</v>
      </c>
      <c r="K23" s="57">
        <v>1</v>
      </c>
      <c r="L23" s="57">
        <v>1</v>
      </c>
      <c r="M23" s="57">
        <v>1</v>
      </c>
      <c r="N23" s="59">
        <v>1</v>
      </c>
      <c r="O23" s="59">
        <v>1</v>
      </c>
      <c r="P23" s="59">
        <v>1</v>
      </c>
      <c r="Q23" s="59">
        <v>1</v>
      </c>
      <c r="R23" s="59">
        <v>1</v>
      </c>
      <c r="S23" s="59">
        <v>1</v>
      </c>
      <c r="T23" s="59">
        <v>1</v>
      </c>
      <c r="U23" s="79">
        <v>1</v>
      </c>
      <c r="V23" s="91">
        <f t="shared" ref="V23:V24" si="8">U23/T23-1</f>
        <v>0</v>
      </c>
      <c r="W23" s="58">
        <f t="shared" ref="W23:W25" si="9">U23-T23</f>
        <v>0</v>
      </c>
    </row>
    <row r="24" spans="1:29" s="17" customFormat="1" x14ac:dyDescent="0.2">
      <c r="A24" s="113"/>
      <c r="B24" s="120"/>
      <c r="C24" s="59" t="s">
        <v>14</v>
      </c>
      <c r="D24" s="57">
        <v>1</v>
      </c>
      <c r="E24" s="57">
        <v>1</v>
      </c>
      <c r="F24" s="57">
        <v>1</v>
      </c>
      <c r="G24" s="57">
        <v>1</v>
      </c>
      <c r="H24" s="57">
        <v>1</v>
      </c>
      <c r="I24" s="57">
        <v>1</v>
      </c>
      <c r="J24" s="57">
        <v>1</v>
      </c>
      <c r="K24" s="57">
        <v>1</v>
      </c>
      <c r="L24" s="57">
        <v>1</v>
      </c>
      <c r="M24" s="57">
        <v>1</v>
      </c>
      <c r="N24" s="59">
        <v>1</v>
      </c>
      <c r="O24" s="59">
        <v>1</v>
      </c>
      <c r="P24" s="59">
        <v>1</v>
      </c>
      <c r="Q24" s="59">
        <v>1</v>
      </c>
      <c r="R24" s="59">
        <v>1</v>
      </c>
      <c r="S24" s="59">
        <v>1</v>
      </c>
      <c r="T24" s="59">
        <v>1</v>
      </c>
      <c r="U24" s="79">
        <v>1</v>
      </c>
      <c r="V24" s="91">
        <f t="shared" si="8"/>
        <v>0</v>
      </c>
      <c r="W24" s="58">
        <f t="shared" si="9"/>
        <v>0</v>
      </c>
    </row>
    <row r="25" spans="1:29" s="17" customFormat="1" x14ac:dyDescent="0.2">
      <c r="A25" s="113"/>
      <c r="B25" s="111" t="s">
        <v>49</v>
      </c>
      <c r="C25" s="111"/>
      <c r="D25" s="58">
        <f>(D50/1000)/D22</f>
        <v>231.4975</v>
      </c>
      <c r="E25" s="58">
        <f t="shared" ref="E25:U25" si="10">(E50/1000)/E22</f>
        <v>230.9425</v>
      </c>
      <c r="F25" s="58">
        <f t="shared" si="10"/>
        <v>230.82650000000001</v>
      </c>
      <c r="G25" s="58">
        <f t="shared" si="10"/>
        <v>230.50550000000001</v>
      </c>
      <c r="H25" s="58">
        <f t="shared" si="10"/>
        <v>229.536</v>
      </c>
      <c r="I25" s="58">
        <f t="shared" si="10"/>
        <v>229.0265</v>
      </c>
      <c r="J25" s="58">
        <f t="shared" si="10"/>
        <v>228.32900000000001</v>
      </c>
      <c r="K25" s="58">
        <f t="shared" si="10"/>
        <v>227.85849999999999</v>
      </c>
      <c r="L25" s="58">
        <f t="shared" si="10"/>
        <v>227.79050000000001</v>
      </c>
      <c r="M25" s="58">
        <f t="shared" si="10"/>
        <v>228.2955</v>
      </c>
      <c r="N25" s="58">
        <f t="shared" si="10"/>
        <v>230.25450000000001</v>
      </c>
      <c r="O25" s="58">
        <f t="shared" si="10"/>
        <v>230.2585</v>
      </c>
      <c r="P25" s="58">
        <f t="shared" si="10"/>
        <v>230.21350000000001</v>
      </c>
      <c r="Q25" s="58">
        <f t="shared" si="10"/>
        <v>230.7655</v>
      </c>
      <c r="R25" s="58">
        <f t="shared" si="10"/>
        <v>230.74449999999999</v>
      </c>
      <c r="S25" s="58">
        <f t="shared" si="10"/>
        <v>231.12450000000001</v>
      </c>
      <c r="T25" s="58">
        <f t="shared" si="10"/>
        <v>231.87700000000001</v>
      </c>
      <c r="U25" s="58">
        <f t="shared" si="10"/>
        <v>232.12700000000001</v>
      </c>
      <c r="V25" s="90" t="s">
        <v>99</v>
      </c>
      <c r="W25" s="58">
        <f t="shared" si="9"/>
        <v>0.25</v>
      </c>
    </row>
    <row r="26" spans="1:29" s="17" customFormat="1" x14ac:dyDescent="0.2">
      <c r="A26" s="113"/>
      <c r="B26" s="111" t="s">
        <v>69</v>
      </c>
      <c r="C26" s="111"/>
      <c r="D26" s="59"/>
      <c r="E26" s="59"/>
      <c r="F26" s="57"/>
      <c r="G26" s="57"/>
      <c r="H26" s="57"/>
      <c r="I26" s="57"/>
      <c r="J26" s="57"/>
      <c r="K26" s="59"/>
      <c r="L26" s="59"/>
      <c r="M26" s="57">
        <v>286</v>
      </c>
      <c r="N26" s="57">
        <v>275</v>
      </c>
      <c r="O26" s="57">
        <v>297</v>
      </c>
      <c r="P26" s="67">
        <v>249</v>
      </c>
      <c r="Q26" s="67">
        <v>237</v>
      </c>
      <c r="R26" s="59">
        <v>339</v>
      </c>
      <c r="S26" s="59">
        <v>373</v>
      </c>
      <c r="T26" s="59" t="s">
        <v>46</v>
      </c>
      <c r="U26" s="79" t="s">
        <v>46</v>
      </c>
      <c r="V26" s="90" t="s">
        <v>99</v>
      </c>
      <c r="W26" s="90" t="s">
        <v>99</v>
      </c>
    </row>
    <row r="27" spans="1:29" s="17" customFormat="1" x14ac:dyDescent="0.2">
      <c r="A27" s="113"/>
      <c r="B27" s="111" t="s">
        <v>15</v>
      </c>
      <c r="C27" s="111"/>
      <c r="D27" s="59"/>
      <c r="E27" s="59"/>
      <c r="F27" s="57"/>
      <c r="G27" s="57"/>
      <c r="H27" s="57"/>
      <c r="I27" s="57"/>
      <c r="J27" s="57"/>
      <c r="K27" s="59"/>
      <c r="L27" s="59"/>
      <c r="M27" s="58">
        <v>138.5</v>
      </c>
      <c r="N27" s="58">
        <v>147.9</v>
      </c>
      <c r="O27" s="58">
        <v>156.9</v>
      </c>
      <c r="P27" s="58">
        <v>166.5</v>
      </c>
      <c r="Q27" s="58">
        <v>148.1</v>
      </c>
      <c r="R27" s="58">
        <v>164.3</v>
      </c>
      <c r="S27" s="58">
        <v>178</v>
      </c>
      <c r="T27" s="79" t="s">
        <v>46</v>
      </c>
      <c r="U27" s="79" t="s">
        <v>46</v>
      </c>
      <c r="V27" s="90" t="s">
        <v>99</v>
      </c>
      <c r="W27" s="90" t="s">
        <v>99</v>
      </c>
      <c r="X27" s="18"/>
      <c r="Y27" s="18"/>
      <c r="Z27" s="18"/>
      <c r="AA27" s="18"/>
      <c r="AB27" s="18"/>
      <c r="AC27" s="18"/>
    </row>
    <row r="28" spans="1:29" s="17" customFormat="1" x14ac:dyDescent="0.2">
      <c r="A28" s="113"/>
      <c r="B28" s="111" t="s">
        <v>16</v>
      </c>
      <c r="C28" s="111"/>
      <c r="D28" s="68"/>
      <c r="E28" s="68"/>
      <c r="F28" s="70"/>
      <c r="G28" s="70"/>
      <c r="H28" s="70"/>
      <c r="I28" s="70"/>
      <c r="J28" s="70"/>
      <c r="K28" s="68"/>
      <c r="L28" s="68"/>
      <c r="M28" s="71">
        <f t="shared" ref="M28:S28" si="11">(M27*1000)/M26</f>
        <v>484.26573426573424</v>
      </c>
      <c r="N28" s="71">
        <f t="shared" si="11"/>
        <v>537.81818181818187</v>
      </c>
      <c r="O28" s="71">
        <f t="shared" si="11"/>
        <v>528.28282828282829</v>
      </c>
      <c r="P28" s="71">
        <f t="shared" si="11"/>
        <v>668.67469879518069</v>
      </c>
      <c r="Q28" s="67">
        <f t="shared" si="11"/>
        <v>624.89451476793249</v>
      </c>
      <c r="R28" s="67">
        <f t="shared" si="11"/>
        <v>484.66076696165192</v>
      </c>
      <c r="S28" s="67">
        <f t="shared" si="11"/>
        <v>477.21179624664882</v>
      </c>
      <c r="T28" s="79" t="s">
        <v>46</v>
      </c>
      <c r="U28" s="79" t="s">
        <v>46</v>
      </c>
      <c r="V28" s="90" t="s">
        <v>99</v>
      </c>
      <c r="W28" s="90" t="s">
        <v>99</v>
      </c>
    </row>
    <row r="29" spans="1:29" s="17" customFormat="1" ht="17.25" customHeight="1" x14ac:dyDescent="0.2">
      <c r="A29" s="108" t="s">
        <v>83</v>
      </c>
      <c r="B29" s="109"/>
      <c r="C29" s="110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Z29" s="18"/>
      <c r="AA29" s="18"/>
    </row>
    <row r="30" spans="1:29" s="17" customFormat="1" ht="16.5" customHeight="1" x14ac:dyDescent="0.2">
      <c r="A30" s="112" t="s">
        <v>0</v>
      </c>
      <c r="B30" s="115" t="s">
        <v>38</v>
      </c>
      <c r="C30" s="116"/>
      <c r="D30" s="55"/>
      <c r="E30" s="55"/>
      <c r="F30" s="55"/>
      <c r="G30" s="55"/>
      <c r="H30" s="55"/>
      <c r="I30" s="55"/>
      <c r="J30" s="55"/>
      <c r="K30" s="55"/>
      <c r="L30" s="55"/>
      <c r="M30" s="59">
        <v>1</v>
      </c>
      <c r="N30" s="59">
        <v>1</v>
      </c>
      <c r="O30" s="59">
        <v>1</v>
      </c>
      <c r="P30" s="59">
        <v>1</v>
      </c>
      <c r="Q30" s="59">
        <v>1</v>
      </c>
      <c r="R30" s="59">
        <v>1</v>
      </c>
      <c r="S30" s="59">
        <v>1</v>
      </c>
      <c r="T30" s="59">
        <v>1</v>
      </c>
      <c r="U30" s="79">
        <v>1</v>
      </c>
      <c r="V30" s="91">
        <f>U30/T30-1</f>
        <v>0</v>
      </c>
      <c r="W30" s="58">
        <f>U30-T30</f>
        <v>0</v>
      </c>
    </row>
    <row r="31" spans="1:29" s="17" customFormat="1" x14ac:dyDescent="0.2">
      <c r="A31" s="113"/>
      <c r="B31" s="115" t="s">
        <v>39</v>
      </c>
      <c r="C31" s="116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>
        <v>3</v>
      </c>
      <c r="Q31" s="59">
        <v>9</v>
      </c>
      <c r="R31" s="59">
        <v>11</v>
      </c>
      <c r="S31" s="59">
        <v>6</v>
      </c>
      <c r="T31" s="59">
        <v>14</v>
      </c>
      <c r="U31" s="79">
        <v>4</v>
      </c>
      <c r="V31" s="91">
        <f t="shared" ref="V31:V32" si="12">U31/T31-1</f>
        <v>-0.7142857142857143</v>
      </c>
      <c r="W31" s="58">
        <f t="shared" ref="W31:W32" si="13">U31-T31</f>
        <v>-10</v>
      </c>
    </row>
    <row r="32" spans="1:29" s="17" customFormat="1" x14ac:dyDescent="0.2">
      <c r="A32" s="114"/>
      <c r="B32" s="115" t="s">
        <v>70</v>
      </c>
      <c r="C32" s="116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>
        <v>429</v>
      </c>
      <c r="Q32" s="59">
        <v>1215</v>
      </c>
      <c r="R32" s="59">
        <v>1474</v>
      </c>
      <c r="S32" s="59">
        <v>822</v>
      </c>
      <c r="T32" s="59">
        <v>1980</v>
      </c>
      <c r="U32" s="79">
        <v>580</v>
      </c>
      <c r="V32" s="91">
        <f t="shared" si="12"/>
        <v>-0.70707070707070707</v>
      </c>
      <c r="W32" s="58">
        <f t="shared" si="13"/>
        <v>-1400</v>
      </c>
    </row>
    <row r="33" spans="1:23" s="17" customFormat="1" x14ac:dyDescent="0.2">
      <c r="A33" s="108" t="s">
        <v>73</v>
      </c>
      <c r="B33" s="109"/>
      <c r="C33" s="110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</row>
    <row r="34" spans="1:23" s="17" customFormat="1" x14ac:dyDescent="0.2">
      <c r="A34" s="112" t="s">
        <v>0</v>
      </c>
      <c r="B34" s="129" t="s">
        <v>74</v>
      </c>
      <c r="C34" s="130"/>
      <c r="D34" s="55"/>
      <c r="E34" s="55"/>
      <c r="F34" s="55"/>
      <c r="G34" s="55"/>
      <c r="H34" s="55"/>
      <c r="I34" s="55"/>
      <c r="J34" s="55"/>
      <c r="K34" s="55"/>
      <c r="L34" s="55"/>
      <c r="M34" s="59"/>
      <c r="N34" s="59"/>
      <c r="O34" s="59"/>
      <c r="P34" s="59">
        <v>35</v>
      </c>
      <c r="Q34" s="59">
        <v>46</v>
      </c>
      <c r="R34" s="59">
        <v>45</v>
      </c>
      <c r="S34" s="59">
        <v>47</v>
      </c>
      <c r="T34" s="59">
        <v>50</v>
      </c>
      <c r="U34" s="79">
        <v>67</v>
      </c>
      <c r="V34" s="91">
        <f>U34/T34-1</f>
        <v>0.34000000000000008</v>
      </c>
      <c r="W34" s="67">
        <f>U34-T34</f>
        <v>17</v>
      </c>
    </row>
    <row r="35" spans="1:23" s="17" customFormat="1" x14ac:dyDescent="0.2">
      <c r="A35" s="113"/>
      <c r="B35" s="112" t="s">
        <v>0</v>
      </c>
      <c r="C35" s="72" t="s">
        <v>76</v>
      </c>
      <c r="D35" s="55"/>
      <c r="E35" s="55"/>
      <c r="F35" s="55"/>
      <c r="G35" s="55"/>
      <c r="H35" s="55"/>
      <c r="I35" s="55"/>
      <c r="J35" s="55"/>
      <c r="K35" s="55"/>
      <c r="L35" s="55"/>
      <c r="M35" s="59"/>
      <c r="N35" s="59"/>
      <c r="O35" s="59"/>
      <c r="P35" s="59">
        <v>14</v>
      </c>
      <c r="Q35" s="59">
        <v>15</v>
      </c>
      <c r="R35" s="59">
        <v>11</v>
      </c>
      <c r="S35" s="59">
        <v>9</v>
      </c>
      <c r="T35" s="59">
        <v>9</v>
      </c>
      <c r="U35" s="79">
        <v>15</v>
      </c>
      <c r="V35" s="91">
        <f t="shared" ref="V35:V47" si="14">U35/T35-1</f>
        <v>0.66666666666666674</v>
      </c>
      <c r="W35" s="67">
        <f t="shared" ref="W35:W47" si="15">U35-T35</f>
        <v>6</v>
      </c>
    </row>
    <row r="36" spans="1:23" s="17" customFormat="1" x14ac:dyDescent="0.2">
      <c r="A36" s="113"/>
      <c r="B36" s="113"/>
      <c r="C36" s="72" t="s">
        <v>77</v>
      </c>
      <c r="D36" s="55"/>
      <c r="E36" s="55"/>
      <c r="F36" s="55"/>
      <c r="G36" s="55"/>
      <c r="H36" s="55"/>
      <c r="I36" s="55"/>
      <c r="J36" s="55"/>
      <c r="K36" s="55"/>
      <c r="L36" s="55"/>
      <c r="M36" s="59"/>
      <c r="N36" s="59"/>
      <c r="O36" s="59"/>
      <c r="P36" s="59">
        <v>3</v>
      </c>
      <c r="Q36" s="59">
        <v>8</v>
      </c>
      <c r="R36" s="59">
        <v>6</v>
      </c>
      <c r="S36" s="59">
        <v>7</v>
      </c>
      <c r="T36" s="59">
        <v>6</v>
      </c>
      <c r="U36" s="79">
        <v>12</v>
      </c>
      <c r="V36" s="91">
        <f t="shared" si="14"/>
        <v>1</v>
      </c>
      <c r="W36" s="67">
        <f t="shared" si="15"/>
        <v>6</v>
      </c>
    </row>
    <row r="37" spans="1:23" s="17" customFormat="1" x14ac:dyDescent="0.2">
      <c r="A37" s="113"/>
      <c r="B37" s="113"/>
      <c r="C37" s="72" t="s">
        <v>78</v>
      </c>
      <c r="D37" s="55"/>
      <c r="E37" s="55"/>
      <c r="F37" s="55"/>
      <c r="G37" s="55"/>
      <c r="H37" s="55"/>
      <c r="I37" s="55"/>
      <c r="J37" s="55"/>
      <c r="K37" s="55"/>
      <c r="L37" s="55"/>
      <c r="M37" s="59"/>
      <c r="N37" s="59"/>
      <c r="O37" s="59"/>
      <c r="P37" s="59">
        <v>3</v>
      </c>
      <c r="Q37" s="59">
        <v>5</v>
      </c>
      <c r="R37" s="59">
        <v>7</v>
      </c>
      <c r="S37" s="59">
        <v>7</v>
      </c>
      <c r="T37" s="59">
        <v>5</v>
      </c>
      <c r="U37" s="79">
        <v>5</v>
      </c>
      <c r="V37" s="91">
        <f t="shared" si="14"/>
        <v>0</v>
      </c>
      <c r="W37" s="67">
        <f t="shared" si="15"/>
        <v>0</v>
      </c>
    </row>
    <row r="38" spans="1:23" s="17" customFormat="1" x14ac:dyDescent="0.2">
      <c r="A38" s="113"/>
      <c r="B38" s="113"/>
      <c r="C38" s="72" t="s">
        <v>79</v>
      </c>
      <c r="D38" s="55"/>
      <c r="E38" s="55"/>
      <c r="F38" s="55"/>
      <c r="G38" s="55"/>
      <c r="H38" s="55"/>
      <c r="I38" s="55"/>
      <c r="J38" s="55"/>
      <c r="K38" s="55"/>
      <c r="L38" s="55"/>
      <c r="M38" s="59"/>
      <c r="N38" s="59"/>
      <c r="O38" s="59"/>
      <c r="P38" s="59">
        <v>2</v>
      </c>
      <c r="Q38" s="59">
        <v>1</v>
      </c>
      <c r="R38" s="59">
        <v>1</v>
      </c>
      <c r="S38" s="59">
        <v>0</v>
      </c>
      <c r="T38" s="59">
        <v>0</v>
      </c>
      <c r="U38" s="79">
        <v>0</v>
      </c>
      <c r="V38" s="90" t="s">
        <v>99</v>
      </c>
      <c r="W38" s="67">
        <f t="shared" si="15"/>
        <v>0</v>
      </c>
    </row>
    <row r="39" spans="1:23" s="17" customFormat="1" x14ac:dyDescent="0.2">
      <c r="A39" s="113"/>
      <c r="B39" s="113"/>
      <c r="C39" s="72" t="s">
        <v>80</v>
      </c>
      <c r="D39" s="55"/>
      <c r="E39" s="55"/>
      <c r="F39" s="55"/>
      <c r="G39" s="55"/>
      <c r="H39" s="55"/>
      <c r="I39" s="55"/>
      <c r="J39" s="55"/>
      <c r="K39" s="55"/>
      <c r="L39" s="55"/>
      <c r="M39" s="59"/>
      <c r="N39" s="59"/>
      <c r="O39" s="59"/>
      <c r="P39" s="59">
        <v>13</v>
      </c>
      <c r="Q39" s="59">
        <v>17</v>
      </c>
      <c r="R39" s="59">
        <v>20</v>
      </c>
      <c r="S39" s="59">
        <v>20</v>
      </c>
      <c r="T39" s="59">
        <v>27</v>
      </c>
      <c r="U39" s="79">
        <v>33</v>
      </c>
      <c r="V39" s="91">
        <f t="shared" si="14"/>
        <v>0.22222222222222232</v>
      </c>
      <c r="W39" s="67">
        <f t="shared" si="15"/>
        <v>6</v>
      </c>
    </row>
    <row r="40" spans="1:23" s="17" customFormat="1" x14ac:dyDescent="0.2">
      <c r="A40" s="113"/>
      <c r="B40" s="114"/>
      <c r="C40" s="72" t="s">
        <v>81</v>
      </c>
      <c r="D40" s="55"/>
      <c r="E40" s="55"/>
      <c r="F40" s="55"/>
      <c r="G40" s="55"/>
      <c r="H40" s="55"/>
      <c r="I40" s="55"/>
      <c r="J40" s="55"/>
      <c r="K40" s="55"/>
      <c r="L40" s="55"/>
      <c r="M40" s="59"/>
      <c r="N40" s="59"/>
      <c r="O40" s="59"/>
      <c r="P40" s="73" t="s">
        <v>46</v>
      </c>
      <c r="Q40" s="73" t="s">
        <v>46</v>
      </c>
      <c r="R40" s="73" t="s">
        <v>46</v>
      </c>
      <c r="S40" s="59">
        <v>4</v>
      </c>
      <c r="T40" s="59">
        <v>3</v>
      </c>
      <c r="U40" s="79">
        <v>2</v>
      </c>
      <c r="V40" s="91">
        <f t="shared" si="14"/>
        <v>-0.33333333333333337</v>
      </c>
      <c r="W40" s="67">
        <f t="shared" si="15"/>
        <v>-1</v>
      </c>
    </row>
    <row r="41" spans="1:23" s="17" customFormat="1" x14ac:dyDescent="0.2">
      <c r="A41" s="113"/>
      <c r="B41" s="129" t="s">
        <v>75</v>
      </c>
      <c r="C41" s="130"/>
      <c r="D41" s="55"/>
      <c r="E41" s="55"/>
      <c r="F41" s="55"/>
      <c r="G41" s="55"/>
      <c r="H41" s="55"/>
      <c r="I41" s="55"/>
      <c r="J41" s="55"/>
      <c r="K41" s="55"/>
      <c r="L41" s="55"/>
      <c r="M41" s="59"/>
      <c r="N41" s="59"/>
      <c r="O41" s="59"/>
      <c r="P41" s="59">
        <v>533</v>
      </c>
      <c r="Q41" s="59">
        <v>569</v>
      </c>
      <c r="R41" s="59">
        <v>546</v>
      </c>
      <c r="S41" s="59">
        <v>696</v>
      </c>
      <c r="T41" s="59">
        <v>613</v>
      </c>
      <c r="U41" s="79">
        <v>742</v>
      </c>
      <c r="V41" s="91">
        <f t="shared" si="14"/>
        <v>0.2104404567699838</v>
      </c>
      <c r="W41" s="67">
        <f t="shared" si="15"/>
        <v>129</v>
      </c>
    </row>
    <row r="42" spans="1:23" s="17" customFormat="1" x14ac:dyDescent="0.2">
      <c r="A42" s="113"/>
      <c r="B42" s="112" t="s">
        <v>0</v>
      </c>
      <c r="C42" s="72" t="s">
        <v>76</v>
      </c>
      <c r="D42" s="55"/>
      <c r="E42" s="55"/>
      <c r="F42" s="55"/>
      <c r="G42" s="55"/>
      <c r="H42" s="55"/>
      <c r="I42" s="55"/>
      <c r="J42" s="55"/>
      <c r="K42" s="55"/>
      <c r="L42" s="55"/>
      <c r="M42" s="59"/>
      <c r="N42" s="59"/>
      <c r="O42" s="59"/>
      <c r="P42" s="59">
        <v>187</v>
      </c>
      <c r="Q42" s="59">
        <v>182</v>
      </c>
      <c r="R42" s="59">
        <v>135</v>
      </c>
      <c r="S42" s="59">
        <v>135</v>
      </c>
      <c r="T42" s="59">
        <v>115</v>
      </c>
      <c r="U42" s="79">
        <v>197</v>
      </c>
      <c r="V42" s="91">
        <f t="shared" si="14"/>
        <v>0.71304347826086967</v>
      </c>
      <c r="W42" s="67">
        <f t="shared" si="15"/>
        <v>82</v>
      </c>
    </row>
    <row r="43" spans="1:23" s="17" customFormat="1" x14ac:dyDescent="0.2">
      <c r="A43" s="113"/>
      <c r="B43" s="113"/>
      <c r="C43" s="72" t="s">
        <v>77</v>
      </c>
      <c r="D43" s="55"/>
      <c r="E43" s="55"/>
      <c r="F43" s="55"/>
      <c r="G43" s="55"/>
      <c r="H43" s="55"/>
      <c r="I43" s="55"/>
      <c r="J43" s="55"/>
      <c r="K43" s="55"/>
      <c r="L43" s="55"/>
      <c r="M43" s="59"/>
      <c r="N43" s="59"/>
      <c r="O43" s="59"/>
      <c r="P43" s="59">
        <v>36</v>
      </c>
      <c r="Q43" s="59">
        <v>59</v>
      </c>
      <c r="R43" s="59">
        <v>33</v>
      </c>
      <c r="S43" s="59">
        <v>33</v>
      </c>
      <c r="T43" s="59">
        <v>37</v>
      </c>
      <c r="U43" s="79">
        <v>64</v>
      </c>
      <c r="V43" s="91">
        <f t="shared" si="14"/>
        <v>0.72972972972972983</v>
      </c>
      <c r="W43" s="67">
        <f t="shared" si="15"/>
        <v>27</v>
      </c>
    </row>
    <row r="44" spans="1:23" s="17" customFormat="1" x14ac:dyDescent="0.2">
      <c r="A44" s="113"/>
      <c r="B44" s="113"/>
      <c r="C44" s="72" t="s">
        <v>78</v>
      </c>
      <c r="D44" s="55"/>
      <c r="E44" s="55"/>
      <c r="F44" s="55"/>
      <c r="G44" s="55"/>
      <c r="H44" s="55"/>
      <c r="I44" s="55"/>
      <c r="J44" s="55"/>
      <c r="K44" s="55"/>
      <c r="L44" s="55"/>
      <c r="M44" s="59"/>
      <c r="N44" s="59"/>
      <c r="O44" s="59"/>
      <c r="P44" s="59">
        <v>42</v>
      </c>
      <c r="Q44" s="59">
        <v>67</v>
      </c>
      <c r="R44" s="59">
        <v>92</v>
      </c>
      <c r="S44" s="59">
        <v>83</v>
      </c>
      <c r="T44" s="59">
        <v>31</v>
      </c>
      <c r="U44" s="79">
        <v>19</v>
      </c>
      <c r="V44" s="91">
        <f t="shared" si="14"/>
        <v>-0.38709677419354838</v>
      </c>
      <c r="W44" s="67">
        <f t="shared" si="15"/>
        <v>-12</v>
      </c>
    </row>
    <row r="45" spans="1:23" s="17" customFormat="1" x14ac:dyDescent="0.2">
      <c r="A45" s="113"/>
      <c r="B45" s="113"/>
      <c r="C45" s="72" t="s">
        <v>79</v>
      </c>
      <c r="D45" s="55"/>
      <c r="E45" s="55"/>
      <c r="F45" s="55"/>
      <c r="G45" s="55"/>
      <c r="H45" s="55"/>
      <c r="I45" s="55"/>
      <c r="J45" s="55"/>
      <c r="K45" s="55"/>
      <c r="L45" s="55"/>
      <c r="M45" s="59"/>
      <c r="N45" s="59"/>
      <c r="O45" s="59"/>
      <c r="P45" s="59">
        <v>37</v>
      </c>
      <c r="Q45" s="59">
        <v>29</v>
      </c>
      <c r="R45" s="59">
        <v>25</v>
      </c>
      <c r="S45" s="59">
        <v>0</v>
      </c>
      <c r="T45" s="59">
        <v>0</v>
      </c>
      <c r="U45" s="79">
        <v>0</v>
      </c>
      <c r="V45" s="90" t="s">
        <v>99</v>
      </c>
      <c r="W45" s="67">
        <f t="shared" si="15"/>
        <v>0</v>
      </c>
    </row>
    <row r="46" spans="1:23" s="17" customFormat="1" x14ac:dyDescent="0.2">
      <c r="A46" s="113"/>
      <c r="B46" s="113"/>
      <c r="C46" s="72" t="s">
        <v>80</v>
      </c>
      <c r="D46" s="55"/>
      <c r="E46" s="55"/>
      <c r="F46" s="55"/>
      <c r="G46" s="55"/>
      <c r="H46" s="55"/>
      <c r="I46" s="55"/>
      <c r="J46" s="55"/>
      <c r="K46" s="55"/>
      <c r="L46" s="55"/>
      <c r="M46" s="59"/>
      <c r="N46" s="59"/>
      <c r="O46" s="59"/>
      <c r="P46" s="59">
        <v>231</v>
      </c>
      <c r="Q46" s="59">
        <v>232</v>
      </c>
      <c r="R46" s="59">
        <v>261</v>
      </c>
      <c r="S46" s="59">
        <v>383</v>
      </c>
      <c r="T46" s="59">
        <v>388</v>
      </c>
      <c r="U46" s="79">
        <v>412</v>
      </c>
      <c r="V46" s="91">
        <f t="shared" si="14"/>
        <v>6.1855670103092786E-2</v>
      </c>
      <c r="W46" s="67">
        <f t="shared" si="15"/>
        <v>24</v>
      </c>
    </row>
    <row r="47" spans="1:23" s="17" customFormat="1" x14ac:dyDescent="0.2">
      <c r="A47" s="114"/>
      <c r="B47" s="114"/>
      <c r="C47" s="72" t="s">
        <v>81</v>
      </c>
      <c r="D47" s="55"/>
      <c r="E47" s="55"/>
      <c r="F47" s="55"/>
      <c r="G47" s="55"/>
      <c r="H47" s="55"/>
      <c r="I47" s="55"/>
      <c r="J47" s="55"/>
      <c r="K47" s="55"/>
      <c r="L47" s="55"/>
      <c r="M47" s="59"/>
      <c r="N47" s="59"/>
      <c r="O47" s="59"/>
      <c r="P47" s="73" t="s">
        <v>46</v>
      </c>
      <c r="Q47" s="73" t="s">
        <v>46</v>
      </c>
      <c r="R47" s="73" t="s">
        <v>46</v>
      </c>
      <c r="S47" s="59">
        <v>62</v>
      </c>
      <c r="T47" s="59">
        <v>42</v>
      </c>
      <c r="U47" s="79">
        <v>50</v>
      </c>
      <c r="V47" s="91">
        <f t="shared" si="14"/>
        <v>0.19047619047619047</v>
      </c>
      <c r="W47" s="67">
        <f t="shared" si="15"/>
        <v>8</v>
      </c>
    </row>
    <row r="48" spans="1:23" s="17" customFormat="1" x14ac:dyDescent="0.2">
      <c r="A48" s="22" t="s">
        <v>62</v>
      </c>
      <c r="B48" s="15"/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1"/>
      <c r="N48" s="12"/>
      <c r="O48" s="12"/>
      <c r="P48" s="1"/>
      <c r="Q48" s="1"/>
      <c r="R48" s="1"/>
      <c r="S48" s="1"/>
      <c r="T48" s="1"/>
      <c r="U48" s="1"/>
      <c r="V48" s="1"/>
      <c r="W48" s="1"/>
    </row>
    <row r="49" spans="1:21" x14ac:dyDescent="0.2">
      <c r="A49" s="126" t="s">
        <v>65</v>
      </c>
      <c r="B49" s="126"/>
      <c r="C49" s="126"/>
      <c r="D49" s="126"/>
      <c r="E49" s="126"/>
      <c r="F49" s="126"/>
      <c r="G49" s="126"/>
      <c r="H49" s="126"/>
      <c r="I49" s="126"/>
      <c r="J49" s="16"/>
      <c r="K49" s="16"/>
      <c r="L49" s="16"/>
    </row>
    <row r="50" spans="1:21" hidden="1" x14ac:dyDescent="0.2">
      <c r="A50" s="89" t="s">
        <v>98</v>
      </c>
      <c r="B50" s="89"/>
      <c r="C50" s="15"/>
      <c r="D50" s="86">
        <v>462995</v>
      </c>
      <c r="E50" s="86">
        <v>461885</v>
      </c>
      <c r="F50" s="86">
        <v>461653</v>
      </c>
      <c r="G50" s="86">
        <v>461011</v>
      </c>
      <c r="H50" s="86">
        <v>459072</v>
      </c>
      <c r="I50" s="86">
        <v>458053</v>
      </c>
      <c r="J50" s="86">
        <v>456658</v>
      </c>
      <c r="K50" s="86">
        <v>455717</v>
      </c>
      <c r="L50" s="86">
        <v>455581</v>
      </c>
      <c r="M50" s="87">
        <v>456591</v>
      </c>
      <c r="N50" s="88">
        <v>460509</v>
      </c>
      <c r="O50" s="88">
        <v>460517</v>
      </c>
      <c r="P50" s="87">
        <v>460427</v>
      </c>
      <c r="Q50" s="87">
        <v>461531</v>
      </c>
      <c r="R50" s="87">
        <v>461489</v>
      </c>
      <c r="S50" s="87">
        <v>462249</v>
      </c>
      <c r="T50" s="87">
        <v>463754</v>
      </c>
      <c r="U50" s="87">
        <v>464254</v>
      </c>
    </row>
    <row r="51" spans="1:21" x14ac:dyDescent="0.2">
      <c r="A51" s="89"/>
      <c r="B51" s="89"/>
      <c r="C51" s="15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8"/>
      <c r="P51" s="87"/>
      <c r="Q51" s="87"/>
      <c r="R51" s="87"/>
      <c r="S51" s="87"/>
      <c r="T51" s="87"/>
      <c r="U51" s="87"/>
    </row>
    <row r="52" spans="1:21" ht="15" x14ac:dyDescent="0.2">
      <c r="B52" s="23" t="s">
        <v>100</v>
      </c>
    </row>
    <row r="54" spans="1:21" ht="15" customHeight="1" x14ac:dyDescent="0.2">
      <c r="P54" s="12"/>
      <c r="Q54" s="12"/>
      <c r="R54" s="12"/>
      <c r="S54" s="12"/>
      <c r="T54" s="12"/>
      <c r="U54" s="12"/>
    </row>
    <row r="56" spans="1:21" x14ac:dyDescent="0.2">
      <c r="N56" s="84"/>
      <c r="O56" s="84"/>
      <c r="P56" s="84"/>
      <c r="Q56" s="84"/>
      <c r="R56" s="84"/>
      <c r="S56" s="84"/>
      <c r="T56" s="84"/>
      <c r="U56" s="84"/>
    </row>
    <row r="57" spans="1:21" x14ac:dyDescent="0.2">
      <c r="N57" s="84"/>
      <c r="O57" s="84"/>
      <c r="P57" s="84"/>
      <c r="Q57" s="84"/>
      <c r="R57" s="84"/>
      <c r="S57" s="84"/>
      <c r="T57" s="84"/>
      <c r="U57" s="84"/>
    </row>
    <row r="60" spans="1:21" x14ac:dyDescent="0.2">
      <c r="N60" s="85"/>
      <c r="O60" s="85"/>
      <c r="P60" s="85"/>
      <c r="Q60" s="85"/>
      <c r="R60" s="85"/>
      <c r="S60" s="85"/>
      <c r="T60" s="85"/>
      <c r="U60" s="85"/>
    </row>
    <row r="67" spans="1:23" ht="29.25" customHeight="1" x14ac:dyDescent="0.2"/>
    <row r="75" spans="1:23" ht="11.25" customHeight="1" x14ac:dyDescent="0.2">
      <c r="B75" s="127" t="s">
        <v>55</v>
      </c>
      <c r="C75" s="127"/>
      <c r="D75" s="127"/>
      <c r="E75" s="127"/>
      <c r="F75" s="127"/>
      <c r="G75" s="127"/>
      <c r="H75" s="127"/>
      <c r="I75" s="127"/>
      <c r="J75" s="127"/>
      <c r="K75" s="22"/>
      <c r="L75" s="22"/>
      <c r="M75" s="22"/>
      <c r="N75" s="22"/>
      <c r="O75" s="1"/>
    </row>
    <row r="76" spans="1:23" x14ac:dyDescent="0.2">
      <c r="A76" s="25"/>
      <c r="N76" s="1"/>
      <c r="O76" s="1"/>
    </row>
    <row r="77" spans="1:23" ht="12.75" customHeight="1" x14ac:dyDescent="0.2"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</row>
  </sheetData>
  <mergeCells count="46">
    <mergeCell ref="A33:C33"/>
    <mergeCell ref="D33:W33"/>
    <mergeCell ref="B34:C34"/>
    <mergeCell ref="B41:C41"/>
    <mergeCell ref="B35:B40"/>
    <mergeCell ref="A49:I49"/>
    <mergeCell ref="B4:C4"/>
    <mergeCell ref="B8:C8"/>
    <mergeCell ref="B9:C9"/>
    <mergeCell ref="B75:J75"/>
    <mergeCell ref="B11:C11"/>
    <mergeCell ref="B13:C13"/>
    <mergeCell ref="D21:W21"/>
    <mergeCell ref="D29:W29"/>
    <mergeCell ref="D12:W12"/>
    <mergeCell ref="A12:C12"/>
    <mergeCell ref="B18:C18"/>
    <mergeCell ref="B16:C16"/>
    <mergeCell ref="B19:C19"/>
    <mergeCell ref="B42:B47"/>
    <mergeCell ref="A34:A47"/>
    <mergeCell ref="A1:C1"/>
    <mergeCell ref="A2:C2"/>
    <mergeCell ref="A3:A11"/>
    <mergeCell ref="B3:C3"/>
    <mergeCell ref="D2:W2"/>
    <mergeCell ref="B5:B7"/>
    <mergeCell ref="B20:C20"/>
    <mergeCell ref="B17:C17"/>
    <mergeCell ref="B14:C14"/>
    <mergeCell ref="B15:C15"/>
    <mergeCell ref="A13:A16"/>
    <mergeCell ref="A17:A20"/>
    <mergeCell ref="B26:C26"/>
    <mergeCell ref="B22:C22"/>
    <mergeCell ref="B25:C25"/>
    <mergeCell ref="A21:C21"/>
    <mergeCell ref="B23:B24"/>
    <mergeCell ref="A22:A28"/>
    <mergeCell ref="A29:C29"/>
    <mergeCell ref="B27:C27"/>
    <mergeCell ref="B28:C28"/>
    <mergeCell ref="A30:A32"/>
    <mergeCell ref="B31:C31"/>
    <mergeCell ref="B32:C32"/>
    <mergeCell ref="B30:C30"/>
  </mergeCells>
  <phoneticPr fontId="0" type="noConversion"/>
  <conditionalFormatting sqref="V30:V32 V22:V24 V13:V16 V3:V6 V9 V34:V37 V39:V44 V46:V4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{71A46A41-20E1-4CD7-93AE-7CDF22F37E4B}</x14:id>
        </ext>
      </extLst>
    </cfRule>
  </conditionalFormatting>
  <pageMargins left="0.74803149606299213" right="0.74803149606299213" top="0.6692913385826772" bottom="0.39370078740157483" header="0.51181102362204722" footer="0.51181102362204722"/>
  <pageSetup paperSize="9" scale="51" orientation="landscape" r:id="rId1"/>
  <headerFooter alignWithMargins="0">
    <oddFooter>&amp;L&amp;"Arial,Kursywa"&amp;8Opracowanie: Referat Badań i Analiz Społeczno-Gospodarczych, WPG, UMG&amp;C&amp;"Arial,Kursywa"&amp;8"Gdańsk w liczbach - Kultura"&amp;R&amp;"Arial,Kursywa"&amp;8www.gdansk.pl/gdanskwliczbach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1A46A41-20E1-4CD7-93AE-7CDF22F37E4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V30:V32 V22:V24 V13:V16 V3:V6 V9 V34:V37 V39:V44 V46:V47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9"/>
  <sheetViews>
    <sheetView showGridLines="0" zoomScale="90" zoomScaleNormal="90" workbookViewId="0">
      <pane ySplit="1" topLeftCell="A2" activePane="bottomLeft" state="frozen"/>
      <selection pane="bottomLeft" sqref="A1:C1"/>
    </sheetView>
  </sheetViews>
  <sheetFormatPr defaultRowHeight="12.75" x14ac:dyDescent="0.2"/>
  <cols>
    <col min="1" max="2" width="9.140625" style="1"/>
    <col min="3" max="3" width="34.5703125" style="1" customWidth="1"/>
    <col min="4" max="13" width="10.5703125" style="1" customWidth="1"/>
    <col min="14" max="15" width="10.5703125" style="12" customWidth="1"/>
    <col min="16" max="21" width="10.5703125" style="1" customWidth="1"/>
    <col min="22" max="23" width="10.42578125" style="1" customWidth="1"/>
    <col min="24" max="16384" width="9.140625" style="1"/>
  </cols>
  <sheetData>
    <row r="1" spans="1:23" ht="32.25" customHeight="1" x14ac:dyDescent="0.2">
      <c r="A1" s="99" t="s">
        <v>54</v>
      </c>
      <c r="B1" s="99"/>
      <c r="C1" s="99"/>
      <c r="D1" s="81">
        <v>2000</v>
      </c>
      <c r="E1" s="81">
        <v>2001</v>
      </c>
      <c r="F1" s="81">
        <v>2002</v>
      </c>
      <c r="G1" s="81">
        <v>2003</v>
      </c>
      <c r="H1" s="81">
        <v>2004</v>
      </c>
      <c r="I1" s="81">
        <v>2005</v>
      </c>
      <c r="J1" s="81">
        <v>2006</v>
      </c>
      <c r="K1" s="81">
        <v>2007</v>
      </c>
      <c r="L1" s="81">
        <v>2008</v>
      </c>
      <c r="M1" s="81">
        <v>2009</v>
      </c>
      <c r="N1" s="81">
        <v>2010</v>
      </c>
      <c r="O1" s="81">
        <v>2011</v>
      </c>
      <c r="P1" s="81">
        <v>2012</v>
      </c>
      <c r="Q1" s="81">
        <v>2013</v>
      </c>
      <c r="R1" s="81">
        <v>2014</v>
      </c>
      <c r="S1" s="81">
        <v>2015</v>
      </c>
      <c r="T1" s="81">
        <v>2016</v>
      </c>
      <c r="U1" s="81">
        <v>2017</v>
      </c>
      <c r="V1" s="83" t="s">
        <v>92</v>
      </c>
      <c r="W1" s="83" t="s">
        <v>102</v>
      </c>
    </row>
    <row r="2" spans="1:23" ht="18" customHeight="1" x14ac:dyDescent="0.2">
      <c r="A2" s="138" t="s">
        <v>59</v>
      </c>
      <c r="B2" s="138"/>
      <c r="C2" s="138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</row>
    <row r="3" spans="1:23" ht="12" customHeight="1" x14ac:dyDescent="0.2">
      <c r="A3" s="105" t="s">
        <v>0</v>
      </c>
      <c r="B3" s="101" t="s">
        <v>27</v>
      </c>
      <c r="C3" s="101"/>
      <c r="D3" s="41">
        <v>8</v>
      </c>
      <c r="E3" s="41">
        <v>8</v>
      </c>
      <c r="F3" s="41">
        <v>3</v>
      </c>
      <c r="G3" s="41">
        <v>5</v>
      </c>
      <c r="H3" s="41">
        <v>5</v>
      </c>
      <c r="I3" s="41">
        <v>5</v>
      </c>
      <c r="J3" s="41">
        <v>5</v>
      </c>
      <c r="K3" s="41">
        <v>5</v>
      </c>
      <c r="L3" s="41">
        <v>5</v>
      </c>
      <c r="M3" s="42">
        <v>4</v>
      </c>
      <c r="N3" s="42">
        <v>4</v>
      </c>
      <c r="O3" s="42">
        <v>6</v>
      </c>
      <c r="P3" s="42">
        <v>5</v>
      </c>
      <c r="Q3" s="46">
        <v>5</v>
      </c>
      <c r="R3" s="6">
        <v>6</v>
      </c>
      <c r="S3" s="6">
        <v>5</v>
      </c>
      <c r="T3" s="6">
        <v>7</v>
      </c>
      <c r="U3" s="6">
        <v>7</v>
      </c>
      <c r="V3" s="94">
        <f>U3/T3-1</f>
        <v>0</v>
      </c>
      <c r="W3" s="5">
        <f>U3-T3</f>
        <v>0</v>
      </c>
    </row>
    <row r="4" spans="1:23" ht="12" customHeight="1" x14ac:dyDescent="0.2">
      <c r="A4" s="136"/>
      <c r="B4" s="131" t="s">
        <v>101</v>
      </c>
      <c r="C4" s="132"/>
      <c r="D4" s="41"/>
      <c r="E4" s="41"/>
      <c r="F4" s="41"/>
      <c r="G4" s="41"/>
      <c r="H4" s="41"/>
      <c r="I4" s="41"/>
      <c r="J4" s="41"/>
      <c r="K4" s="41"/>
      <c r="L4" s="41"/>
      <c r="M4" s="42"/>
      <c r="N4" s="42"/>
      <c r="O4" s="42"/>
      <c r="P4" s="42">
        <v>28</v>
      </c>
      <c r="Q4" s="46">
        <v>28</v>
      </c>
      <c r="R4" s="6">
        <v>29</v>
      </c>
      <c r="S4" s="6">
        <v>28</v>
      </c>
      <c r="T4" s="6">
        <v>41</v>
      </c>
      <c r="U4" s="6">
        <v>41</v>
      </c>
      <c r="V4" s="94">
        <f t="shared" ref="V4:V17" si="0">U4/T4-1</f>
        <v>0</v>
      </c>
      <c r="W4" s="5">
        <f t="shared" ref="W4:W17" si="1">U4-T4</f>
        <v>0</v>
      </c>
    </row>
    <row r="5" spans="1:23" ht="12" customHeight="1" x14ac:dyDescent="0.2">
      <c r="A5" s="146"/>
      <c r="B5" s="137" t="s">
        <v>19</v>
      </c>
      <c r="C5" s="101"/>
      <c r="D5" s="4">
        <v>5185</v>
      </c>
      <c r="E5" s="4">
        <v>5185</v>
      </c>
      <c r="F5" s="4">
        <v>5959</v>
      </c>
      <c r="G5" s="4">
        <v>7681</v>
      </c>
      <c r="H5" s="4">
        <v>7819</v>
      </c>
      <c r="I5" s="4">
        <v>7832</v>
      </c>
      <c r="J5" s="4">
        <v>7812</v>
      </c>
      <c r="K5" s="4">
        <v>7832</v>
      </c>
      <c r="L5" s="4">
        <v>7829</v>
      </c>
      <c r="M5" s="6">
        <v>6551</v>
      </c>
      <c r="N5" s="6">
        <v>6535</v>
      </c>
      <c r="O5" s="6">
        <v>6572</v>
      </c>
      <c r="P5" s="6">
        <v>6531</v>
      </c>
      <c r="Q5" s="6">
        <v>6731</v>
      </c>
      <c r="R5" s="6">
        <v>6657</v>
      </c>
      <c r="S5" s="6">
        <v>6629</v>
      </c>
      <c r="T5" s="6">
        <v>8733</v>
      </c>
      <c r="U5" s="6">
        <v>8733</v>
      </c>
      <c r="V5" s="94">
        <f t="shared" si="0"/>
        <v>0</v>
      </c>
      <c r="W5" s="5">
        <f t="shared" si="1"/>
        <v>0</v>
      </c>
    </row>
    <row r="6" spans="1:23" ht="12" customHeight="1" x14ac:dyDescent="0.2">
      <c r="A6" s="146"/>
      <c r="B6" s="101" t="s">
        <v>28</v>
      </c>
      <c r="C6" s="101"/>
      <c r="D6" s="35">
        <v>12618</v>
      </c>
      <c r="E6" s="35">
        <v>29832</v>
      </c>
      <c r="F6" s="35">
        <v>39545</v>
      </c>
      <c r="G6" s="36">
        <v>58775</v>
      </c>
      <c r="H6" s="36">
        <v>54601</v>
      </c>
      <c r="I6" s="35">
        <v>53074</v>
      </c>
      <c r="J6" s="35">
        <v>45775</v>
      </c>
      <c r="K6" s="35">
        <v>54586</v>
      </c>
      <c r="L6" s="35">
        <v>56668</v>
      </c>
      <c r="M6" s="36">
        <v>53421</v>
      </c>
      <c r="N6" s="36">
        <v>49883</v>
      </c>
      <c r="O6" s="36">
        <v>71729</v>
      </c>
      <c r="P6" s="36">
        <v>65771</v>
      </c>
      <c r="Q6" s="36">
        <v>46587</v>
      </c>
      <c r="R6" s="6">
        <v>50182</v>
      </c>
      <c r="S6" s="6">
        <v>59628</v>
      </c>
      <c r="T6" s="6">
        <v>55534</v>
      </c>
      <c r="U6" s="6">
        <v>75014</v>
      </c>
      <c r="V6" s="94">
        <f t="shared" si="0"/>
        <v>0.35077610112723745</v>
      </c>
      <c r="W6" s="5">
        <f t="shared" si="1"/>
        <v>19480</v>
      </c>
    </row>
    <row r="7" spans="1:23" ht="18" customHeight="1" x14ac:dyDescent="0.2">
      <c r="A7" s="146"/>
      <c r="B7" s="148" t="s">
        <v>29</v>
      </c>
      <c r="C7" s="138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</row>
    <row r="8" spans="1:23" ht="12" customHeight="1" x14ac:dyDescent="0.2">
      <c r="A8" s="146"/>
      <c r="B8" s="149"/>
      <c r="C8" s="78" t="s">
        <v>3</v>
      </c>
      <c r="D8" s="47">
        <v>594.5</v>
      </c>
      <c r="E8" s="47">
        <v>958.5</v>
      </c>
      <c r="F8" s="47">
        <v>1215.0999999999999</v>
      </c>
      <c r="G8" s="47">
        <v>1282.5</v>
      </c>
      <c r="H8" s="47">
        <v>1679.3</v>
      </c>
      <c r="I8" s="47">
        <v>1211</v>
      </c>
      <c r="J8" s="47">
        <v>1486</v>
      </c>
      <c r="K8" s="47">
        <v>1578.5</v>
      </c>
      <c r="L8" s="47">
        <v>1622</v>
      </c>
      <c r="M8" s="46">
        <v>1705.4</v>
      </c>
      <c r="N8" s="47">
        <v>1503</v>
      </c>
      <c r="O8" s="47">
        <v>1608</v>
      </c>
      <c r="P8" s="46">
        <v>1520.88</v>
      </c>
      <c r="Q8" s="46">
        <v>1252</v>
      </c>
      <c r="R8" s="6">
        <v>1291.864</v>
      </c>
      <c r="S8" s="6">
        <v>1708</v>
      </c>
      <c r="T8" s="6">
        <v>1557.8510000000001</v>
      </c>
      <c r="U8" s="6">
        <v>1755.742</v>
      </c>
      <c r="V8" s="94">
        <f t="shared" si="0"/>
        <v>0.12702819460911208</v>
      </c>
      <c r="W8" s="5">
        <f t="shared" si="1"/>
        <v>197.89099999999985</v>
      </c>
    </row>
    <row r="9" spans="1:23" ht="12" customHeight="1" x14ac:dyDescent="0.2">
      <c r="A9" s="146"/>
      <c r="B9" s="151"/>
      <c r="C9" s="78" t="s">
        <v>35</v>
      </c>
      <c r="D9" s="4">
        <v>1300</v>
      </c>
      <c r="E9" s="4">
        <v>2101</v>
      </c>
      <c r="F9" s="4">
        <v>2634</v>
      </c>
      <c r="G9" s="4">
        <v>2779</v>
      </c>
      <c r="H9" s="4">
        <v>3646</v>
      </c>
      <c r="I9" s="4">
        <v>2639</v>
      </c>
      <c r="J9" s="4">
        <v>3247</v>
      </c>
      <c r="K9" s="4">
        <v>3461</v>
      </c>
      <c r="L9" s="4">
        <v>3559</v>
      </c>
      <c r="M9" s="6">
        <v>3741</v>
      </c>
      <c r="N9" s="4">
        <v>3291</v>
      </c>
      <c r="O9" s="4">
        <v>3492</v>
      </c>
      <c r="P9" s="6">
        <v>3304</v>
      </c>
      <c r="Q9" s="6">
        <v>2717</v>
      </c>
      <c r="R9" s="6">
        <v>2797</v>
      </c>
      <c r="S9" s="6">
        <v>3699</v>
      </c>
      <c r="T9" s="6">
        <f>(T8*1000)/463.754</f>
        <v>3359.2184649620272</v>
      </c>
      <c r="U9" s="6">
        <v>3782</v>
      </c>
      <c r="V9" s="94">
        <f t="shared" si="0"/>
        <v>0.12585711213716855</v>
      </c>
      <c r="W9" s="5">
        <f t="shared" si="1"/>
        <v>422.78153503797284</v>
      </c>
    </row>
    <row r="10" spans="1:23" ht="12" customHeight="1" x14ac:dyDescent="0.2">
      <c r="A10" s="147"/>
      <c r="B10" s="150"/>
      <c r="C10" s="78" t="s">
        <v>20</v>
      </c>
      <c r="D10" s="32">
        <v>47</v>
      </c>
      <c r="E10" s="32">
        <v>32</v>
      </c>
      <c r="F10" s="32">
        <v>31</v>
      </c>
      <c r="G10" s="32">
        <v>22</v>
      </c>
      <c r="H10" s="32">
        <v>31</v>
      </c>
      <c r="I10" s="32">
        <v>23</v>
      </c>
      <c r="J10" s="32">
        <v>32</v>
      </c>
      <c r="K10" s="32">
        <v>29</v>
      </c>
      <c r="L10" s="32">
        <v>29</v>
      </c>
      <c r="M10" s="36">
        <v>32</v>
      </c>
      <c r="N10" s="33">
        <v>30</v>
      </c>
      <c r="O10" s="33">
        <v>22</v>
      </c>
      <c r="P10" s="36">
        <v>23</v>
      </c>
      <c r="Q10" s="36">
        <v>27</v>
      </c>
      <c r="R10" s="6">
        <v>26</v>
      </c>
      <c r="S10" s="6">
        <v>29</v>
      </c>
      <c r="T10" s="6">
        <f>(T8*1000)/T6</f>
        <v>28.052202254474736</v>
      </c>
      <c r="U10" s="6">
        <v>23</v>
      </c>
      <c r="V10" s="94">
        <f t="shared" si="0"/>
        <v>-0.18010002240265599</v>
      </c>
      <c r="W10" s="5">
        <f t="shared" si="1"/>
        <v>-5.0522022544747358</v>
      </c>
    </row>
    <row r="11" spans="1:23" s="17" customFormat="1" ht="17.25" customHeight="1" x14ac:dyDescent="0.2">
      <c r="A11" s="138" t="s">
        <v>58</v>
      </c>
      <c r="B11" s="138"/>
      <c r="C11" s="138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</row>
    <row r="12" spans="1:23" s="17" customFormat="1" x14ac:dyDescent="0.2">
      <c r="A12" s="105" t="s">
        <v>0</v>
      </c>
      <c r="B12" s="101" t="s">
        <v>25</v>
      </c>
      <c r="C12" s="101"/>
      <c r="D12" s="47">
        <v>4</v>
      </c>
      <c r="E12" s="47">
        <v>6</v>
      </c>
      <c r="F12" s="47">
        <v>6</v>
      </c>
      <c r="G12" s="47"/>
      <c r="H12" s="47">
        <v>6</v>
      </c>
      <c r="I12" s="47">
        <v>6</v>
      </c>
      <c r="J12" s="47">
        <v>9</v>
      </c>
      <c r="K12" s="47">
        <v>9</v>
      </c>
      <c r="L12" s="46">
        <v>9</v>
      </c>
      <c r="M12" s="46">
        <v>11</v>
      </c>
      <c r="N12" s="46">
        <v>13</v>
      </c>
      <c r="O12" s="46">
        <v>12</v>
      </c>
      <c r="P12" s="46">
        <v>10</v>
      </c>
      <c r="Q12" s="47">
        <v>12</v>
      </c>
      <c r="R12" s="4">
        <v>15</v>
      </c>
      <c r="S12" s="4">
        <v>13</v>
      </c>
      <c r="T12" s="4">
        <v>13</v>
      </c>
      <c r="U12" s="4">
        <v>15</v>
      </c>
      <c r="V12" s="94">
        <f t="shared" si="0"/>
        <v>0.15384615384615374</v>
      </c>
      <c r="W12" s="5">
        <f t="shared" si="1"/>
        <v>2</v>
      </c>
    </row>
    <row r="13" spans="1:23" s="17" customFormat="1" x14ac:dyDescent="0.2">
      <c r="A13" s="136"/>
      <c r="B13" s="131" t="s">
        <v>45</v>
      </c>
      <c r="C13" s="132"/>
      <c r="D13" s="4">
        <v>79500</v>
      </c>
      <c r="E13" s="4"/>
      <c r="F13" s="4"/>
      <c r="G13" s="4"/>
      <c r="H13" s="14">
        <v>67835</v>
      </c>
      <c r="I13" s="14">
        <v>68196</v>
      </c>
      <c r="J13" s="14">
        <v>66654</v>
      </c>
      <c r="K13" s="14">
        <v>73421</v>
      </c>
      <c r="L13" s="6">
        <v>66486</v>
      </c>
      <c r="M13" s="6">
        <v>69043</v>
      </c>
      <c r="N13" s="4">
        <v>112908</v>
      </c>
      <c r="O13" s="4">
        <v>117482</v>
      </c>
      <c r="P13" s="4">
        <v>82759</v>
      </c>
      <c r="Q13" s="4">
        <v>67098</v>
      </c>
      <c r="R13" s="4">
        <v>64787</v>
      </c>
      <c r="S13" s="4">
        <v>70616</v>
      </c>
      <c r="T13" s="4">
        <v>90485</v>
      </c>
      <c r="U13" s="4">
        <v>140693</v>
      </c>
      <c r="V13" s="94">
        <f t="shared" si="0"/>
        <v>0.55487649886721546</v>
      </c>
      <c r="W13" s="5">
        <f t="shared" si="1"/>
        <v>50208</v>
      </c>
    </row>
    <row r="14" spans="1:23" s="17" customFormat="1" x14ac:dyDescent="0.2">
      <c r="A14" s="136"/>
      <c r="B14" s="101" t="s">
        <v>17</v>
      </c>
      <c r="C14" s="101"/>
      <c r="D14" s="4">
        <v>19875</v>
      </c>
      <c r="E14" s="4"/>
      <c r="F14" s="4"/>
      <c r="G14" s="4"/>
      <c r="H14" s="4">
        <v>11305.833333333334</v>
      </c>
      <c r="I14" s="4">
        <v>11366</v>
      </c>
      <c r="J14" s="4">
        <v>7406</v>
      </c>
      <c r="K14" s="4">
        <v>8157.8888888888887</v>
      </c>
      <c r="L14" s="6">
        <f>L13/L12</f>
        <v>7387.333333333333</v>
      </c>
      <c r="M14" s="6">
        <f>M13/M12</f>
        <v>6276.636363636364</v>
      </c>
      <c r="N14" s="4">
        <f>N13/N12</f>
        <v>8685.2307692307695</v>
      </c>
      <c r="O14" s="4">
        <f>O13/O12</f>
        <v>9790.1666666666661</v>
      </c>
      <c r="P14" s="4">
        <v>8275.9</v>
      </c>
      <c r="Q14" s="4">
        <v>5592</v>
      </c>
      <c r="R14" s="4">
        <f>R13/R12</f>
        <v>4319.1333333333332</v>
      </c>
      <c r="S14" s="4">
        <f>S13/S12</f>
        <v>5432</v>
      </c>
      <c r="T14" s="4">
        <f>T13/T12</f>
        <v>6960.3846153846152</v>
      </c>
      <c r="U14" s="4">
        <f>U13/U12</f>
        <v>9379.5333333333328</v>
      </c>
      <c r="V14" s="94">
        <f t="shared" si="0"/>
        <v>0.34755963235158682</v>
      </c>
      <c r="W14" s="5">
        <f t="shared" si="1"/>
        <v>2419.1487179487176</v>
      </c>
    </row>
    <row r="15" spans="1:23" s="17" customFormat="1" x14ac:dyDescent="0.2">
      <c r="A15" s="136"/>
      <c r="B15" s="101" t="s">
        <v>26</v>
      </c>
      <c r="C15" s="101"/>
      <c r="D15" s="4">
        <v>39</v>
      </c>
      <c r="E15" s="4">
        <v>62</v>
      </c>
      <c r="F15" s="4">
        <v>60</v>
      </c>
      <c r="G15" s="4"/>
      <c r="H15" s="4">
        <v>53</v>
      </c>
      <c r="I15" s="4">
        <v>62</v>
      </c>
      <c r="J15" s="4">
        <v>75</v>
      </c>
      <c r="K15" s="4">
        <v>81</v>
      </c>
      <c r="L15" s="6">
        <v>77</v>
      </c>
      <c r="M15" s="6">
        <v>102</v>
      </c>
      <c r="N15" s="4">
        <v>132</v>
      </c>
      <c r="O15" s="4">
        <v>136</v>
      </c>
      <c r="P15" s="6">
        <v>124</v>
      </c>
      <c r="Q15" s="4">
        <v>123</v>
      </c>
      <c r="R15" s="4">
        <v>147</v>
      </c>
      <c r="S15" s="4">
        <v>137</v>
      </c>
      <c r="T15" s="4">
        <v>145</v>
      </c>
      <c r="U15" s="4">
        <v>140</v>
      </c>
      <c r="V15" s="94">
        <f t="shared" si="0"/>
        <v>-3.4482758620689613E-2</v>
      </c>
      <c r="W15" s="5">
        <f t="shared" si="1"/>
        <v>-5</v>
      </c>
    </row>
    <row r="16" spans="1:23" s="17" customFormat="1" x14ac:dyDescent="0.2">
      <c r="A16" s="136"/>
      <c r="B16" s="101" t="s">
        <v>18</v>
      </c>
      <c r="C16" s="101"/>
      <c r="D16" s="4">
        <v>2038.4615384615386</v>
      </c>
      <c r="E16" s="4"/>
      <c r="F16" s="4"/>
      <c r="G16" s="4"/>
      <c r="H16" s="4">
        <v>1279.9056603773586</v>
      </c>
      <c r="I16" s="4">
        <v>1099.9354838709678</v>
      </c>
      <c r="J16" s="4">
        <v>888.72</v>
      </c>
      <c r="K16" s="4">
        <v>906.4320987654321</v>
      </c>
      <c r="L16" s="6">
        <f>L13/L15</f>
        <v>863.4545454545455</v>
      </c>
      <c r="M16" s="6">
        <f>M13/M15</f>
        <v>676.89215686274508</v>
      </c>
      <c r="N16" s="6">
        <f>N13/N15</f>
        <v>855.36363636363637</v>
      </c>
      <c r="O16" s="6">
        <f>O13/O15</f>
        <v>863.83823529411768</v>
      </c>
      <c r="P16" s="4">
        <v>667.41</v>
      </c>
      <c r="Q16" s="4">
        <v>545.51</v>
      </c>
      <c r="R16" s="4">
        <f>R13/R15</f>
        <v>440.72789115646259</v>
      </c>
      <c r="S16" s="4">
        <f>S13/S15</f>
        <v>515.44525547445255</v>
      </c>
      <c r="T16" s="4">
        <f>T13/T15</f>
        <v>624.0344827586207</v>
      </c>
      <c r="U16" s="4">
        <f>U13/U15</f>
        <v>1004.95</v>
      </c>
      <c r="V16" s="94">
        <f t="shared" si="0"/>
        <v>0.61040780239818759</v>
      </c>
      <c r="W16" s="5">
        <f t="shared" si="1"/>
        <v>380.91551724137935</v>
      </c>
    </row>
    <row r="17" spans="1:23" s="17" customFormat="1" x14ac:dyDescent="0.2">
      <c r="A17" s="136"/>
      <c r="B17" s="101" t="s">
        <v>37</v>
      </c>
      <c r="C17" s="101"/>
      <c r="D17" s="35">
        <f>D13/(D50/1000)</f>
        <v>171.70811779824837</v>
      </c>
      <c r="E17" s="35"/>
      <c r="F17" s="35"/>
      <c r="G17" s="35"/>
      <c r="H17" s="35">
        <f t="shared" ref="H17:U17" si="2">H13/(H50/1000)</f>
        <v>147.76549212323994</v>
      </c>
      <c r="I17" s="35">
        <f t="shared" si="2"/>
        <v>148.88233457700309</v>
      </c>
      <c r="J17" s="35">
        <f t="shared" si="2"/>
        <v>145.96043428561418</v>
      </c>
      <c r="K17" s="35">
        <f t="shared" si="2"/>
        <v>161.11095263068967</v>
      </c>
      <c r="L17" s="35">
        <f t="shared" si="2"/>
        <v>145.93672694866555</v>
      </c>
      <c r="M17" s="35">
        <f t="shared" si="2"/>
        <v>151.21410627892359</v>
      </c>
      <c r="N17" s="35">
        <f t="shared" si="2"/>
        <v>245.18087594379261</v>
      </c>
      <c r="O17" s="35">
        <f t="shared" si="2"/>
        <v>255.10893191782279</v>
      </c>
      <c r="P17" s="35">
        <f t="shared" si="2"/>
        <v>179.74402022470446</v>
      </c>
      <c r="Q17" s="35">
        <f t="shared" si="2"/>
        <v>145.38135033183036</v>
      </c>
      <c r="R17" s="35">
        <f t="shared" si="2"/>
        <v>140.38687812710597</v>
      </c>
      <c r="S17" s="35">
        <f t="shared" si="2"/>
        <v>152.76614984564594</v>
      </c>
      <c r="T17" s="35">
        <f>T13/(T50/1000)</f>
        <v>195.11422003907242</v>
      </c>
      <c r="U17" s="35">
        <f t="shared" si="2"/>
        <v>303.05177769066069</v>
      </c>
      <c r="V17" s="94">
        <f t="shared" si="0"/>
        <v>0.55320190209597908</v>
      </c>
      <c r="W17" s="5">
        <f t="shared" si="1"/>
        <v>107.93755765158826</v>
      </c>
    </row>
    <row r="18" spans="1:23" s="17" customFormat="1" ht="17.25" customHeight="1" x14ac:dyDescent="0.2">
      <c r="A18" s="138" t="s">
        <v>60</v>
      </c>
      <c r="B18" s="138"/>
      <c r="C18" s="138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</row>
    <row r="19" spans="1:23" s="17" customFormat="1" x14ac:dyDescent="0.2">
      <c r="A19" s="105" t="s">
        <v>0</v>
      </c>
      <c r="B19" s="148" t="s">
        <v>30</v>
      </c>
      <c r="C19" s="138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</row>
    <row r="20" spans="1:23" s="17" customFormat="1" x14ac:dyDescent="0.2">
      <c r="A20" s="136"/>
      <c r="B20" s="149"/>
      <c r="C20" s="2" t="s">
        <v>3</v>
      </c>
      <c r="D20" s="41">
        <v>134.6</v>
      </c>
      <c r="E20" s="41">
        <v>133.9</v>
      </c>
      <c r="F20" s="41">
        <v>133.6</v>
      </c>
      <c r="G20" s="41">
        <v>131.9</v>
      </c>
      <c r="H20" s="41">
        <v>132.1</v>
      </c>
      <c r="I20" s="41">
        <v>132.4</v>
      </c>
      <c r="J20" s="41">
        <v>120.3</v>
      </c>
      <c r="K20" s="41">
        <v>115.4</v>
      </c>
      <c r="L20" s="41">
        <v>114.7</v>
      </c>
      <c r="M20" s="41">
        <v>114.5</v>
      </c>
      <c r="N20" s="41">
        <v>107.3</v>
      </c>
      <c r="O20" s="41">
        <v>106.8</v>
      </c>
      <c r="P20" s="39">
        <v>108</v>
      </c>
      <c r="Q20" s="39">
        <v>108.8</v>
      </c>
      <c r="R20" s="9">
        <v>108.7</v>
      </c>
      <c r="S20" s="9">
        <v>109</v>
      </c>
      <c r="T20" s="9">
        <v>109.1</v>
      </c>
      <c r="U20" s="9">
        <v>108.7</v>
      </c>
      <c r="V20" s="94">
        <f>U20/T20-1</f>
        <v>-3.6663611365719273E-3</v>
      </c>
      <c r="W20" s="8">
        <f>U20-T20</f>
        <v>-0.39999999999999147</v>
      </c>
    </row>
    <row r="21" spans="1:23" s="17" customFormat="1" x14ac:dyDescent="0.2">
      <c r="A21" s="136"/>
      <c r="B21" s="150"/>
      <c r="C21" s="2" t="s">
        <v>35</v>
      </c>
      <c r="D21" s="32">
        <v>291</v>
      </c>
      <c r="E21" s="32">
        <v>294</v>
      </c>
      <c r="F21" s="32">
        <v>289</v>
      </c>
      <c r="G21" s="32">
        <v>289</v>
      </c>
      <c r="H21" s="32">
        <v>288</v>
      </c>
      <c r="I21" s="32">
        <v>289</v>
      </c>
      <c r="J21" s="32">
        <v>264</v>
      </c>
      <c r="K21" s="32">
        <v>253</v>
      </c>
      <c r="L21" s="32">
        <v>252</v>
      </c>
      <c r="M21" s="32">
        <v>251</v>
      </c>
      <c r="N21" s="32">
        <v>235</v>
      </c>
      <c r="O21" s="32">
        <v>232</v>
      </c>
      <c r="P21" s="36">
        <v>234</v>
      </c>
      <c r="Q21" s="36">
        <v>236</v>
      </c>
      <c r="R21" s="6">
        <v>236</v>
      </c>
      <c r="S21" s="6">
        <v>236</v>
      </c>
      <c r="T21" s="6">
        <v>235</v>
      </c>
      <c r="U21" s="6">
        <v>234</v>
      </c>
      <c r="V21" s="90" t="s">
        <v>99</v>
      </c>
      <c r="W21" s="5">
        <f>U21-T21</f>
        <v>-1</v>
      </c>
    </row>
    <row r="22" spans="1:23" s="17" customFormat="1" x14ac:dyDescent="0.2">
      <c r="A22" s="136"/>
      <c r="B22" s="148" t="s">
        <v>31</v>
      </c>
      <c r="C22" s="138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</row>
    <row r="23" spans="1:23" s="17" customFormat="1" x14ac:dyDescent="0.2">
      <c r="A23" s="146"/>
      <c r="B23" s="149"/>
      <c r="C23" s="2" t="s">
        <v>3</v>
      </c>
      <c r="D23" s="41">
        <v>131.5</v>
      </c>
      <c r="E23" s="41">
        <v>130.6</v>
      </c>
      <c r="F23" s="41">
        <v>130.1</v>
      </c>
      <c r="G23" s="41">
        <v>128.4</v>
      </c>
      <c r="H23" s="41">
        <v>128.1</v>
      </c>
      <c r="I23" s="41">
        <v>128.19999999999999</v>
      </c>
      <c r="J23" s="41">
        <v>116.5</v>
      </c>
      <c r="K23" s="41">
        <v>111.8</v>
      </c>
      <c r="L23" s="41">
        <v>111.1</v>
      </c>
      <c r="M23" s="41">
        <v>110.9</v>
      </c>
      <c r="N23" s="41">
        <v>103.5</v>
      </c>
      <c r="O23" s="41">
        <v>102.9</v>
      </c>
      <c r="P23" s="42">
        <v>103.5</v>
      </c>
      <c r="Q23" s="43">
        <v>104</v>
      </c>
      <c r="R23" s="7">
        <v>103.8</v>
      </c>
      <c r="S23" s="7">
        <v>103.9</v>
      </c>
      <c r="T23" s="7">
        <v>103.9</v>
      </c>
      <c r="U23" s="7">
        <v>103.4</v>
      </c>
      <c r="V23" s="94">
        <f>U23/T23-1</f>
        <v>-4.8123195380173067E-3</v>
      </c>
      <c r="W23" s="8">
        <f>U23-T23</f>
        <v>-0.5</v>
      </c>
    </row>
    <row r="24" spans="1:23" s="17" customFormat="1" x14ac:dyDescent="0.2">
      <c r="A24" s="147"/>
      <c r="B24" s="150"/>
      <c r="C24" s="2" t="s">
        <v>35</v>
      </c>
      <c r="D24" s="32">
        <v>288</v>
      </c>
      <c r="E24" s="32">
        <v>287</v>
      </c>
      <c r="F24" s="32">
        <v>282</v>
      </c>
      <c r="G24" s="32">
        <v>279</v>
      </c>
      <c r="H24" s="32">
        <v>279</v>
      </c>
      <c r="I24" s="32">
        <v>280</v>
      </c>
      <c r="J24" s="32">
        <v>255</v>
      </c>
      <c r="K24" s="32">
        <v>245</v>
      </c>
      <c r="L24" s="32">
        <v>244</v>
      </c>
      <c r="M24" s="32">
        <v>243</v>
      </c>
      <c r="N24" s="32">
        <v>226</v>
      </c>
      <c r="O24" s="32">
        <v>223</v>
      </c>
      <c r="P24" s="33">
        <v>225</v>
      </c>
      <c r="Q24" s="33">
        <v>225</v>
      </c>
      <c r="R24" s="3">
        <v>225</v>
      </c>
      <c r="S24" s="3">
        <v>225</v>
      </c>
      <c r="T24" s="3">
        <v>224</v>
      </c>
      <c r="U24" s="3">
        <v>223</v>
      </c>
      <c r="V24" s="90" t="s">
        <v>99</v>
      </c>
      <c r="W24" s="5">
        <f>U24-T24</f>
        <v>-1</v>
      </c>
    </row>
    <row r="25" spans="1:23" s="17" customFormat="1" ht="17.25" customHeight="1" x14ac:dyDescent="0.2">
      <c r="A25" s="138" t="s">
        <v>61</v>
      </c>
      <c r="B25" s="138"/>
      <c r="C25" s="138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</row>
    <row r="26" spans="1:23" s="17" customFormat="1" x14ac:dyDescent="0.2">
      <c r="A26" s="95" t="s">
        <v>0</v>
      </c>
      <c r="B26" s="142" t="s">
        <v>32</v>
      </c>
      <c r="C26" s="101"/>
      <c r="D26" s="41"/>
      <c r="E26" s="41">
        <v>22</v>
      </c>
      <c r="F26" s="41">
        <v>23</v>
      </c>
      <c r="G26" s="41">
        <v>23</v>
      </c>
      <c r="H26" s="41"/>
      <c r="I26" s="41">
        <v>27</v>
      </c>
      <c r="J26" s="41"/>
      <c r="K26" s="41">
        <v>25</v>
      </c>
      <c r="L26" s="41"/>
      <c r="M26" s="42">
        <v>21</v>
      </c>
      <c r="N26" s="48"/>
      <c r="O26" s="41">
        <v>26</v>
      </c>
      <c r="P26" s="42">
        <v>26</v>
      </c>
      <c r="Q26" s="41">
        <v>26</v>
      </c>
      <c r="R26" s="31">
        <v>25</v>
      </c>
      <c r="S26" s="50">
        <v>25</v>
      </c>
      <c r="T26" s="51">
        <v>26</v>
      </c>
      <c r="U26" s="78">
        <v>26</v>
      </c>
      <c r="V26" s="94">
        <f>U26/T26-1</f>
        <v>0</v>
      </c>
      <c r="W26" s="4">
        <f>U26-T26</f>
        <v>0</v>
      </c>
    </row>
    <row r="27" spans="1:23" s="17" customFormat="1" x14ac:dyDescent="0.2">
      <c r="A27" s="95"/>
      <c r="B27" s="103"/>
      <c r="C27" s="50" t="s">
        <v>71</v>
      </c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8"/>
      <c r="O27" s="41"/>
      <c r="P27" s="42"/>
      <c r="Q27" s="41"/>
      <c r="R27" s="50"/>
      <c r="S27" s="50">
        <v>2</v>
      </c>
      <c r="T27" s="51">
        <v>2</v>
      </c>
      <c r="U27" s="78">
        <v>3</v>
      </c>
      <c r="V27" s="94">
        <f t="shared" ref="V27:V35" si="3">U27/T27-1</f>
        <v>0.5</v>
      </c>
      <c r="W27" s="4">
        <f t="shared" ref="W27:W35" si="4">U27-T27</f>
        <v>1</v>
      </c>
    </row>
    <row r="28" spans="1:23" s="17" customFormat="1" x14ac:dyDescent="0.2">
      <c r="A28" s="95"/>
      <c r="B28" s="145"/>
      <c r="C28" s="2" t="s">
        <v>21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26"/>
      <c r="O28" s="2"/>
      <c r="P28" s="3">
        <v>11</v>
      </c>
      <c r="Q28" s="2">
        <v>12</v>
      </c>
      <c r="R28" s="31">
        <v>12</v>
      </c>
      <c r="S28" s="50">
        <v>11</v>
      </c>
      <c r="T28" s="51">
        <v>11</v>
      </c>
      <c r="U28" s="78">
        <v>11</v>
      </c>
      <c r="V28" s="94">
        <f t="shared" si="3"/>
        <v>0</v>
      </c>
      <c r="W28" s="4">
        <f t="shared" si="4"/>
        <v>0</v>
      </c>
    </row>
    <row r="29" spans="1:23" s="17" customFormat="1" x14ac:dyDescent="0.2">
      <c r="A29" s="95"/>
      <c r="B29" s="145"/>
      <c r="C29" s="2" t="s">
        <v>22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26"/>
      <c r="O29" s="2"/>
      <c r="P29" s="3">
        <v>2</v>
      </c>
      <c r="Q29" s="2">
        <v>2</v>
      </c>
      <c r="R29" s="31">
        <v>2</v>
      </c>
      <c r="S29" s="50">
        <v>2</v>
      </c>
      <c r="T29" s="51">
        <v>2</v>
      </c>
      <c r="U29" s="78">
        <v>1</v>
      </c>
      <c r="V29" s="94">
        <f t="shared" si="3"/>
        <v>-0.5</v>
      </c>
      <c r="W29" s="4">
        <f t="shared" si="4"/>
        <v>-1</v>
      </c>
    </row>
    <row r="30" spans="1:23" s="17" customFormat="1" x14ac:dyDescent="0.2">
      <c r="A30" s="95"/>
      <c r="B30" s="145"/>
      <c r="C30" s="2" t="s">
        <v>23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26"/>
      <c r="O30" s="2"/>
      <c r="P30" s="3">
        <v>11</v>
      </c>
      <c r="Q30" s="2">
        <v>10</v>
      </c>
      <c r="R30" s="31">
        <v>9</v>
      </c>
      <c r="S30" s="50">
        <v>8</v>
      </c>
      <c r="T30" s="51">
        <v>9</v>
      </c>
      <c r="U30" s="78">
        <v>9</v>
      </c>
      <c r="V30" s="94">
        <f t="shared" si="3"/>
        <v>0</v>
      </c>
      <c r="W30" s="4">
        <f t="shared" si="4"/>
        <v>0</v>
      </c>
    </row>
    <row r="31" spans="1:23" s="17" customFormat="1" x14ac:dyDescent="0.2">
      <c r="A31" s="95"/>
      <c r="B31" s="104"/>
      <c r="C31" s="2" t="s">
        <v>24</v>
      </c>
      <c r="D31" s="3"/>
      <c r="E31" s="3"/>
      <c r="F31" s="3"/>
      <c r="G31" s="3"/>
      <c r="H31" s="3"/>
      <c r="I31" s="3"/>
      <c r="J31" s="3"/>
      <c r="K31" s="3"/>
      <c r="L31" s="3"/>
      <c r="M31" s="6"/>
      <c r="N31" s="26"/>
      <c r="O31" s="4"/>
      <c r="P31" s="3">
        <v>2</v>
      </c>
      <c r="Q31" s="2">
        <v>2</v>
      </c>
      <c r="R31" s="31">
        <v>2</v>
      </c>
      <c r="S31" s="50">
        <v>2</v>
      </c>
      <c r="T31" s="51">
        <v>2</v>
      </c>
      <c r="U31" s="78">
        <v>2</v>
      </c>
      <c r="V31" s="94">
        <f t="shared" si="3"/>
        <v>0</v>
      </c>
      <c r="W31" s="4">
        <f t="shared" si="4"/>
        <v>0</v>
      </c>
    </row>
    <row r="32" spans="1:23" s="17" customFormat="1" x14ac:dyDescent="0.2">
      <c r="A32" s="95"/>
      <c r="B32" s="143" t="s">
        <v>50</v>
      </c>
      <c r="C32" s="144"/>
      <c r="D32" s="2"/>
      <c r="E32" s="2"/>
      <c r="F32" s="2"/>
      <c r="G32" s="6">
        <v>2032</v>
      </c>
      <c r="H32" s="6"/>
      <c r="I32" s="6">
        <v>2333</v>
      </c>
      <c r="J32" s="6"/>
      <c r="K32" s="6">
        <v>2226</v>
      </c>
      <c r="L32" s="6"/>
      <c r="M32" s="6">
        <v>2524</v>
      </c>
      <c r="N32" s="26"/>
      <c r="O32" s="4">
        <v>1426</v>
      </c>
      <c r="P32" s="4">
        <v>1725</v>
      </c>
      <c r="Q32" s="4">
        <v>1494</v>
      </c>
      <c r="R32" s="4">
        <v>1504</v>
      </c>
      <c r="S32" s="4">
        <v>2141</v>
      </c>
      <c r="T32" s="4">
        <v>2312</v>
      </c>
      <c r="U32" s="4">
        <v>2376</v>
      </c>
      <c r="V32" s="94">
        <f t="shared" si="3"/>
        <v>2.7681660899653959E-2</v>
      </c>
      <c r="W32" s="4">
        <f t="shared" si="4"/>
        <v>64</v>
      </c>
    </row>
    <row r="33" spans="1:23" s="17" customFormat="1" x14ac:dyDescent="0.2">
      <c r="A33" s="95"/>
      <c r="B33" s="143" t="s">
        <v>51</v>
      </c>
      <c r="C33" s="144"/>
      <c r="D33" s="2"/>
      <c r="E33" s="2"/>
      <c r="F33" s="2"/>
      <c r="G33" s="6">
        <v>137887</v>
      </c>
      <c r="H33" s="6"/>
      <c r="I33" s="6">
        <v>137959</v>
      </c>
      <c r="J33" s="6"/>
      <c r="K33" s="6">
        <v>137525</v>
      </c>
      <c r="L33" s="6"/>
      <c r="M33" s="6">
        <v>200342</v>
      </c>
      <c r="N33" s="26"/>
      <c r="O33" s="4">
        <v>162860</v>
      </c>
      <c r="P33" s="4">
        <v>203738</v>
      </c>
      <c r="Q33" s="4">
        <v>187949</v>
      </c>
      <c r="R33" s="4">
        <v>198339</v>
      </c>
      <c r="S33" s="4">
        <v>265329</v>
      </c>
      <c r="T33" s="4">
        <v>327594</v>
      </c>
      <c r="U33" s="4">
        <v>340230</v>
      </c>
      <c r="V33" s="94">
        <f t="shared" si="3"/>
        <v>3.8572135020787934E-2</v>
      </c>
      <c r="W33" s="4">
        <f t="shared" si="4"/>
        <v>12636</v>
      </c>
    </row>
    <row r="34" spans="1:23" s="17" customFormat="1" x14ac:dyDescent="0.2">
      <c r="A34" s="95"/>
      <c r="B34" s="143" t="s">
        <v>52</v>
      </c>
      <c r="C34" s="144"/>
      <c r="D34" s="2"/>
      <c r="E34" s="2"/>
      <c r="F34" s="2"/>
      <c r="G34" s="3">
        <v>85</v>
      </c>
      <c r="H34" s="3"/>
      <c r="I34" s="3">
        <v>127</v>
      </c>
      <c r="J34" s="3"/>
      <c r="K34" s="3">
        <v>168</v>
      </c>
      <c r="L34" s="3"/>
      <c r="M34" s="6">
        <v>81</v>
      </c>
      <c r="N34" s="26"/>
      <c r="O34" s="4">
        <v>115</v>
      </c>
      <c r="P34" s="2">
        <v>149</v>
      </c>
      <c r="Q34" s="2">
        <v>124</v>
      </c>
      <c r="R34" s="31">
        <v>138</v>
      </c>
      <c r="S34" s="50">
        <v>145</v>
      </c>
      <c r="T34" s="51">
        <v>124</v>
      </c>
      <c r="U34" s="78">
        <v>159</v>
      </c>
      <c r="V34" s="94">
        <f t="shared" si="3"/>
        <v>0.282258064516129</v>
      </c>
      <c r="W34" s="4">
        <f t="shared" si="4"/>
        <v>35</v>
      </c>
    </row>
    <row r="35" spans="1:23" s="17" customFormat="1" ht="18.75" customHeight="1" x14ac:dyDescent="0.2">
      <c r="A35" s="139" t="s">
        <v>53</v>
      </c>
      <c r="B35" s="140"/>
      <c r="C35" s="141"/>
      <c r="D35" s="4">
        <v>16491376</v>
      </c>
      <c r="E35" s="4">
        <v>20975892</v>
      </c>
      <c r="F35" s="4">
        <v>24347855</v>
      </c>
      <c r="G35" s="4">
        <v>25501701</v>
      </c>
      <c r="H35" s="4">
        <v>27448957</v>
      </c>
      <c r="I35" s="4">
        <v>30436956</v>
      </c>
      <c r="J35" s="4">
        <v>39618272</v>
      </c>
      <c r="K35" s="4">
        <v>47040869</v>
      </c>
      <c r="L35" s="4">
        <v>55395785</v>
      </c>
      <c r="M35" s="6">
        <v>57185862</v>
      </c>
      <c r="N35" s="4">
        <v>56867654</v>
      </c>
      <c r="O35" s="4">
        <v>64116431.280000001</v>
      </c>
      <c r="P35" s="4">
        <v>67004960.079999998</v>
      </c>
      <c r="Q35" s="4">
        <v>64706268.969999999</v>
      </c>
      <c r="R35" s="49">
        <v>67089304</v>
      </c>
      <c r="S35" s="49">
        <v>67650693</v>
      </c>
      <c r="T35" s="49">
        <v>73007671.999999985</v>
      </c>
      <c r="U35" s="49">
        <v>76627294</v>
      </c>
      <c r="V35" s="94">
        <f t="shared" si="3"/>
        <v>4.9578652501068854E-2</v>
      </c>
      <c r="W35" s="4">
        <f t="shared" si="4"/>
        <v>3619622.0000000149</v>
      </c>
    </row>
    <row r="36" spans="1:23" s="17" customFormat="1" ht="17.25" customHeight="1" x14ac:dyDescent="0.2">
      <c r="A36" s="138" t="s">
        <v>84</v>
      </c>
      <c r="B36" s="138"/>
      <c r="C36" s="138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</row>
    <row r="37" spans="1:23" s="17" customFormat="1" x14ac:dyDescent="0.2">
      <c r="A37" s="133" t="s">
        <v>88</v>
      </c>
      <c r="B37" s="134"/>
      <c r="C37" s="135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5">
        <f>SUM(Q38:Q40)</f>
        <v>24</v>
      </c>
      <c r="R37" s="75">
        <f t="shared" ref="R37:T37" si="5">SUM(R38:R40)</f>
        <v>26</v>
      </c>
      <c r="S37" s="75">
        <f t="shared" si="5"/>
        <v>28</v>
      </c>
      <c r="T37" s="75">
        <f t="shared" si="5"/>
        <v>34</v>
      </c>
      <c r="U37" s="75">
        <v>25</v>
      </c>
      <c r="V37" s="92">
        <f>U37/T37-1</f>
        <v>-0.26470588235294112</v>
      </c>
      <c r="W37" s="75">
        <f>U37-T37</f>
        <v>-9</v>
      </c>
    </row>
    <row r="38" spans="1:23" s="17" customFormat="1" x14ac:dyDescent="0.2">
      <c r="A38" s="105" t="s">
        <v>0</v>
      </c>
      <c r="B38" s="101" t="s">
        <v>85</v>
      </c>
      <c r="C38" s="101"/>
      <c r="D38" s="53"/>
      <c r="E38" s="53"/>
      <c r="F38" s="53"/>
      <c r="G38" s="53"/>
      <c r="H38" s="53"/>
      <c r="I38" s="53"/>
      <c r="J38" s="53"/>
      <c r="K38" s="53"/>
      <c r="L38" s="53"/>
      <c r="M38" s="3"/>
      <c r="N38" s="3"/>
      <c r="O38" s="3"/>
      <c r="P38" s="3"/>
      <c r="Q38" s="6">
        <v>10</v>
      </c>
      <c r="R38" s="6">
        <v>14</v>
      </c>
      <c r="S38" s="6">
        <v>14</v>
      </c>
      <c r="T38" s="6">
        <v>20</v>
      </c>
      <c r="U38" s="6">
        <v>11</v>
      </c>
      <c r="V38" s="52">
        <f t="shared" ref="V38:V46" si="6">U38/T38-1</f>
        <v>-0.44999999999999996</v>
      </c>
      <c r="W38" s="6">
        <f t="shared" ref="W38:W46" si="7">U38-T38</f>
        <v>-9</v>
      </c>
    </row>
    <row r="39" spans="1:23" s="17" customFormat="1" x14ac:dyDescent="0.2">
      <c r="A39" s="136"/>
      <c r="B39" s="137" t="s">
        <v>86</v>
      </c>
      <c r="C39" s="101"/>
      <c r="D39" s="4"/>
      <c r="E39" s="4"/>
      <c r="F39" s="4"/>
      <c r="G39" s="4"/>
      <c r="H39" s="4"/>
      <c r="I39" s="4"/>
      <c r="J39" s="4"/>
      <c r="K39" s="4"/>
      <c r="L39" s="4"/>
      <c r="M39" s="6"/>
      <c r="N39" s="6"/>
      <c r="O39" s="6"/>
      <c r="P39" s="6"/>
      <c r="Q39" s="6">
        <v>0</v>
      </c>
      <c r="R39" s="6">
        <v>0</v>
      </c>
      <c r="S39" s="6">
        <v>0</v>
      </c>
      <c r="T39" s="6">
        <v>1</v>
      </c>
      <c r="U39" s="6">
        <v>0</v>
      </c>
      <c r="V39" s="90" t="s">
        <v>99</v>
      </c>
      <c r="W39" s="6">
        <f t="shared" si="7"/>
        <v>-1</v>
      </c>
    </row>
    <row r="40" spans="1:23" s="17" customFormat="1" x14ac:dyDescent="0.2">
      <c r="A40" s="106"/>
      <c r="B40" s="101" t="s">
        <v>87</v>
      </c>
      <c r="C40" s="101"/>
      <c r="D40" s="4"/>
      <c r="E40" s="4"/>
      <c r="F40" s="4"/>
      <c r="G40" s="6"/>
      <c r="H40" s="6"/>
      <c r="I40" s="4"/>
      <c r="J40" s="4"/>
      <c r="K40" s="4"/>
      <c r="L40" s="4"/>
      <c r="M40" s="6"/>
      <c r="N40" s="6"/>
      <c r="O40" s="6"/>
      <c r="P40" s="6"/>
      <c r="Q40" s="6">
        <v>14</v>
      </c>
      <c r="R40" s="6">
        <v>12</v>
      </c>
      <c r="S40" s="6">
        <v>14</v>
      </c>
      <c r="T40" s="6">
        <v>13</v>
      </c>
      <c r="U40" s="6">
        <v>14</v>
      </c>
      <c r="V40" s="52">
        <f t="shared" si="6"/>
        <v>7.6923076923076872E-2</v>
      </c>
      <c r="W40" s="6">
        <f t="shared" si="7"/>
        <v>1</v>
      </c>
    </row>
    <row r="41" spans="1:23" s="17" customFormat="1" x14ac:dyDescent="0.2">
      <c r="A41" s="133" t="s">
        <v>89</v>
      </c>
      <c r="B41" s="134"/>
      <c r="C41" s="135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5">
        <f>SUM(Q44:Q46)</f>
        <v>725880</v>
      </c>
      <c r="R41" s="75">
        <f t="shared" ref="R41:T41" si="8">SUM(R44:R46)</f>
        <v>715145</v>
      </c>
      <c r="S41" s="75">
        <f t="shared" si="8"/>
        <v>719947</v>
      </c>
      <c r="T41" s="75">
        <f t="shared" si="8"/>
        <v>728109</v>
      </c>
      <c r="U41" s="75">
        <v>729248</v>
      </c>
      <c r="V41" s="92">
        <f t="shared" si="6"/>
        <v>1.5643262203872688E-3</v>
      </c>
      <c r="W41" s="75">
        <f t="shared" si="7"/>
        <v>1139</v>
      </c>
    </row>
    <row r="42" spans="1:23" s="17" customFormat="1" x14ac:dyDescent="0.2">
      <c r="A42" s="98" t="s">
        <v>0</v>
      </c>
      <c r="B42" s="76" t="s">
        <v>90</v>
      </c>
      <c r="C42" s="77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5">
        <v>0</v>
      </c>
      <c r="R42" s="75">
        <v>20500</v>
      </c>
      <c r="S42" s="75">
        <v>50800</v>
      </c>
      <c r="T42" s="75">
        <v>79000</v>
      </c>
      <c r="U42" s="75">
        <v>48050</v>
      </c>
      <c r="V42" s="92">
        <f t="shared" si="6"/>
        <v>-0.39177215189873416</v>
      </c>
      <c r="W42" s="75">
        <f t="shared" si="7"/>
        <v>-30950</v>
      </c>
    </row>
    <row r="43" spans="1:23" s="17" customFormat="1" x14ac:dyDescent="0.2">
      <c r="A43" s="98"/>
      <c r="B43" s="76" t="s">
        <v>91</v>
      </c>
      <c r="C43" s="77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5">
        <v>725880</v>
      </c>
      <c r="R43" s="75">
        <v>694645</v>
      </c>
      <c r="S43" s="75">
        <v>669147</v>
      </c>
      <c r="T43" s="75">
        <v>649109</v>
      </c>
      <c r="U43" s="75">
        <f>U41-U42</f>
        <v>681198</v>
      </c>
      <c r="V43" s="92">
        <f t="shared" si="6"/>
        <v>4.9435456910934761E-2</v>
      </c>
      <c r="W43" s="75">
        <f t="shared" si="7"/>
        <v>32089</v>
      </c>
    </row>
    <row r="44" spans="1:23" s="17" customFormat="1" x14ac:dyDescent="0.2">
      <c r="A44" s="105" t="s">
        <v>0</v>
      </c>
      <c r="B44" s="101" t="s">
        <v>85</v>
      </c>
      <c r="C44" s="101"/>
      <c r="D44" s="53"/>
      <c r="E44" s="53"/>
      <c r="F44" s="53"/>
      <c r="G44" s="53"/>
      <c r="H44" s="53"/>
      <c r="I44" s="53"/>
      <c r="J44" s="53"/>
      <c r="K44" s="53"/>
      <c r="L44" s="53"/>
      <c r="M44" s="3"/>
      <c r="N44" s="3"/>
      <c r="O44" s="3"/>
      <c r="P44" s="3"/>
      <c r="Q44" s="6">
        <v>92800</v>
      </c>
      <c r="R44" s="6">
        <v>128214</v>
      </c>
      <c r="S44" s="6">
        <v>95938</v>
      </c>
      <c r="T44" s="6">
        <v>170300</v>
      </c>
      <c r="U44" s="6">
        <v>123021</v>
      </c>
      <c r="V44" s="52">
        <f t="shared" si="6"/>
        <v>-0.27762184380504995</v>
      </c>
      <c r="W44" s="6">
        <f t="shared" si="7"/>
        <v>-47279</v>
      </c>
    </row>
    <row r="45" spans="1:23" s="17" customFormat="1" x14ac:dyDescent="0.2">
      <c r="A45" s="136"/>
      <c r="B45" s="137" t="s">
        <v>86</v>
      </c>
      <c r="C45" s="101"/>
      <c r="D45" s="4"/>
      <c r="E45" s="4"/>
      <c r="F45" s="4"/>
      <c r="G45" s="4"/>
      <c r="H45" s="4"/>
      <c r="I45" s="4"/>
      <c r="J45" s="4"/>
      <c r="K45" s="4"/>
      <c r="L45" s="4"/>
      <c r="M45" s="6"/>
      <c r="N45" s="6"/>
      <c r="O45" s="6"/>
      <c r="P45" s="6"/>
      <c r="Q45" s="6">
        <v>0</v>
      </c>
      <c r="R45" s="6">
        <v>0</v>
      </c>
      <c r="S45" s="6">
        <v>0</v>
      </c>
      <c r="T45" s="6">
        <v>10000</v>
      </c>
      <c r="U45" s="6">
        <v>0</v>
      </c>
      <c r="V45" s="90" t="s">
        <v>99</v>
      </c>
      <c r="W45" s="6">
        <f t="shared" si="7"/>
        <v>-10000</v>
      </c>
    </row>
    <row r="46" spans="1:23" s="17" customFormat="1" x14ac:dyDescent="0.2">
      <c r="A46" s="106"/>
      <c r="B46" s="101" t="s">
        <v>87</v>
      </c>
      <c r="C46" s="101"/>
      <c r="D46" s="4"/>
      <c r="E46" s="4"/>
      <c r="F46" s="4"/>
      <c r="G46" s="6"/>
      <c r="H46" s="6"/>
      <c r="I46" s="4"/>
      <c r="J46" s="4"/>
      <c r="K46" s="4"/>
      <c r="L46" s="4"/>
      <c r="M46" s="6"/>
      <c r="N46" s="6"/>
      <c r="O46" s="6"/>
      <c r="P46" s="6"/>
      <c r="Q46" s="6">
        <v>633080</v>
      </c>
      <c r="R46" s="6">
        <v>586931</v>
      </c>
      <c r="S46" s="6">
        <v>624009</v>
      </c>
      <c r="T46" s="6">
        <v>547809</v>
      </c>
      <c r="U46" s="6">
        <v>606227</v>
      </c>
      <c r="V46" s="52">
        <f t="shared" si="6"/>
        <v>0.10663935787838463</v>
      </c>
      <c r="W46" s="6">
        <f t="shared" si="7"/>
        <v>58418</v>
      </c>
    </row>
    <row r="47" spans="1:23" x14ac:dyDescent="0.2">
      <c r="A47" s="22" t="s">
        <v>62</v>
      </c>
      <c r="B47" s="15"/>
      <c r="C47" s="15"/>
      <c r="D47" s="16"/>
      <c r="E47" s="16"/>
      <c r="F47" s="16"/>
      <c r="G47" s="16"/>
      <c r="H47" s="16"/>
      <c r="I47" s="16"/>
      <c r="J47" s="16"/>
      <c r="K47" s="16"/>
      <c r="L47" s="16"/>
      <c r="V47" s="93"/>
    </row>
    <row r="48" spans="1:23" ht="12.75" customHeight="1" x14ac:dyDescent="0.2">
      <c r="A48" s="96" t="s">
        <v>67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</row>
    <row r="49" spans="1:21" x14ac:dyDescent="0.2">
      <c r="A49" s="15"/>
      <c r="B49" s="15"/>
      <c r="C49" s="15"/>
      <c r="D49" s="16"/>
      <c r="E49" s="16"/>
      <c r="F49" s="16"/>
      <c r="G49" s="16"/>
      <c r="H49" s="16"/>
      <c r="I49" s="16"/>
      <c r="J49" s="16"/>
      <c r="K49" s="16"/>
      <c r="L49" s="16"/>
    </row>
    <row r="50" spans="1:21" hidden="1" x14ac:dyDescent="0.2">
      <c r="A50" s="89" t="s">
        <v>98</v>
      </c>
      <c r="B50" s="89"/>
      <c r="C50" s="15"/>
      <c r="D50" s="86">
        <v>462995</v>
      </c>
      <c r="E50" s="86">
        <v>461885</v>
      </c>
      <c r="F50" s="86">
        <v>461653</v>
      </c>
      <c r="G50" s="86">
        <v>461011</v>
      </c>
      <c r="H50" s="86">
        <v>459072</v>
      </c>
      <c r="I50" s="86">
        <v>458053</v>
      </c>
      <c r="J50" s="86">
        <v>456658</v>
      </c>
      <c r="K50" s="86">
        <v>455717</v>
      </c>
      <c r="L50" s="86">
        <v>455581</v>
      </c>
      <c r="M50" s="87">
        <v>456591</v>
      </c>
      <c r="N50" s="88">
        <v>460509</v>
      </c>
      <c r="O50" s="88">
        <v>460517</v>
      </c>
      <c r="P50" s="87">
        <v>460427</v>
      </c>
      <c r="Q50" s="87">
        <v>461531</v>
      </c>
      <c r="R50" s="87">
        <v>461489</v>
      </c>
      <c r="S50" s="87">
        <v>462249</v>
      </c>
      <c r="T50" s="87">
        <v>463754</v>
      </c>
      <c r="U50" s="87">
        <v>464254</v>
      </c>
    </row>
    <row r="51" spans="1:21" ht="15" customHeight="1" x14ac:dyDescent="0.2">
      <c r="B51" s="27" t="s">
        <v>103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60" spans="1:21" ht="11.25" customHeight="1" x14ac:dyDescent="0.2"/>
    <row r="77" spans="2:23" x14ac:dyDescent="0.2">
      <c r="B77" s="22" t="s">
        <v>55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2:23" x14ac:dyDescent="0.2">
      <c r="N78" s="1"/>
      <c r="O78" s="1"/>
    </row>
    <row r="79" spans="2:23" ht="30" customHeight="1" x14ac:dyDescent="0.2"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</row>
  </sheetData>
  <mergeCells count="51">
    <mergeCell ref="D2:W2"/>
    <mergeCell ref="B3:C3"/>
    <mergeCell ref="B5:C5"/>
    <mergeCell ref="B6:C6"/>
    <mergeCell ref="A2:C2"/>
    <mergeCell ref="A3:A10"/>
    <mergeCell ref="B7:C7"/>
    <mergeCell ref="D7:W7"/>
    <mergeCell ref="B8:B10"/>
    <mergeCell ref="D25:W25"/>
    <mergeCell ref="D22:W22"/>
    <mergeCell ref="D18:W19"/>
    <mergeCell ref="D11:W11"/>
    <mergeCell ref="B17:C17"/>
    <mergeCell ref="A1:C1"/>
    <mergeCell ref="A11:C11"/>
    <mergeCell ref="A12:A17"/>
    <mergeCell ref="B12:C12"/>
    <mergeCell ref="B13:C13"/>
    <mergeCell ref="B14:C14"/>
    <mergeCell ref="B15:C15"/>
    <mergeCell ref="B16:C16"/>
    <mergeCell ref="A18:C18"/>
    <mergeCell ref="A19:A24"/>
    <mergeCell ref="B19:C19"/>
    <mergeCell ref="B20:B21"/>
    <mergeCell ref="B22:C22"/>
    <mergeCell ref="B23:B24"/>
    <mergeCell ref="A25:C25"/>
    <mergeCell ref="A26:A34"/>
    <mergeCell ref="B26:C26"/>
    <mergeCell ref="B32:C32"/>
    <mergeCell ref="B33:C33"/>
    <mergeCell ref="B34:C34"/>
    <mergeCell ref="B27:B31"/>
    <mergeCell ref="A48:W48"/>
    <mergeCell ref="B4:C4"/>
    <mergeCell ref="A37:C37"/>
    <mergeCell ref="A41:C41"/>
    <mergeCell ref="A44:A46"/>
    <mergeCell ref="B44:C44"/>
    <mergeCell ref="B45:C45"/>
    <mergeCell ref="B46:C46"/>
    <mergeCell ref="A42:A43"/>
    <mergeCell ref="B38:C38"/>
    <mergeCell ref="B39:C39"/>
    <mergeCell ref="B40:C40"/>
    <mergeCell ref="A38:A40"/>
    <mergeCell ref="A36:C36"/>
    <mergeCell ref="D36:W36"/>
    <mergeCell ref="A35:C35"/>
  </mergeCells>
  <phoneticPr fontId="0" type="noConversion"/>
  <conditionalFormatting sqref="V3:V6 V8:V10 V12:V17 V20 V23 V26:V35 V37:V38 V40:V44 V4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{44E6CB59-45CF-4A94-AE77-15201A91E8C4}</x14:id>
        </ext>
      </extLst>
    </cfRule>
  </conditionalFormatting>
  <pageMargins left="0.74803149606299213" right="0.74803149606299213" top="0.6692913385826772" bottom="0.39370078740157483" header="0.51181102362204722" footer="0.51181102362204722"/>
  <pageSetup paperSize="9" scale="50" orientation="landscape" r:id="rId1"/>
  <headerFooter alignWithMargins="0">
    <oddFooter>&amp;L&amp;"Arial,Kursywa"&amp;8Opracowanie: Referat Badań i Analiz Społeczno-Gospodarczych, WPG, UMG&amp;C&amp;"Arial,Kursywa"&amp;8"Gdańsk w liczbach - Kultura"&amp;R&amp;"Arial,Kursywa"&amp;8www.gdansk.pl/gdanskwliczbach</oddFooter>
  </headerFooter>
  <ignoredErrors>
    <ignoredError sqref="Q41:T41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4E6CB59-45CF-4A94-AE77-15201A91E8C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V3:V6 V8:V10 V12:V17 V20 V23 V26:V35 V37:V38 V40:V44 V46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Biblioteki</vt:lpstr>
      <vt:lpstr>Muzea, teatry, instytucje muz.</vt:lpstr>
      <vt:lpstr>Kina, galerie, ośrodki, imprezy</vt:lpstr>
      <vt:lpstr>Biblioteki!Obszar_wydruku</vt:lpstr>
      <vt:lpstr>'Muzea, teatry, instytucje muz.'!Obszar_wydruku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RBiASG, WPG, UMG</dc:creator>
  <cp:lastModifiedBy>Hrynkiewicz Marcin</cp:lastModifiedBy>
  <cp:lastPrinted>2018-11-08T11:41:37Z</cp:lastPrinted>
  <dcterms:created xsi:type="dcterms:W3CDTF">2007-01-24T13:41:43Z</dcterms:created>
  <dcterms:modified xsi:type="dcterms:W3CDTF">2018-11-08T13:30:15Z</dcterms:modified>
</cp:coreProperties>
</file>