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\GWL 2.0\GWL\2017\"/>
    </mc:Choice>
  </mc:AlternateContent>
  <bookViews>
    <workbookView xWindow="0" yWindow="90" windowWidth="9450" windowHeight="6780" tabRatio="636" activeTab="1"/>
  </bookViews>
  <sheets>
    <sheet name="Ruch rowerowy" sheetId="13" r:id="rId1"/>
    <sheet name="Pojazdy" sheetId="12" r:id="rId2"/>
    <sheet name="Transport lotniczy" sheetId="9" r:id="rId3"/>
    <sheet name="Gospodarka morska" sheetId="10" r:id="rId4"/>
    <sheet name="Komunikacja miejska" sheetId="11" r:id="rId5"/>
  </sheets>
  <definedNames>
    <definedName name="_IV500000" localSheetId="3">#REF!</definedName>
    <definedName name="_IV500000" localSheetId="4">#REF!</definedName>
    <definedName name="_IV500000" localSheetId="1">#REF!</definedName>
    <definedName name="_IV500000" localSheetId="0">#REF!</definedName>
    <definedName name="_IV500000">#REF!</definedName>
    <definedName name="_IV99999" localSheetId="3">#REF!</definedName>
    <definedName name="_IV99999" localSheetId="4">#REF!</definedName>
    <definedName name="_IV99999" localSheetId="1">#REF!</definedName>
    <definedName name="_IV99999" localSheetId="0">#REF!</definedName>
    <definedName name="_IV99999">#REF!</definedName>
    <definedName name="_xlnm.Print_Area" localSheetId="3">'Gospodarka morska'!$A$1:$S$94</definedName>
    <definedName name="_xlnm.Print_Area" localSheetId="4">'Komunikacja miejska'!$A$1:$W$83</definedName>
    <definedName name="_xlnm.Print_Area" localSheetId="1">Pojazdy!$A$1:$T$53</definedName>
    <definedName name="_xlnm.Print_Area" localSheetId="0">'Ruch rowerowy'!$A$1:$N$53</definedName>
    <definedName name="_xlnm.Print_Area" localSheetId="2">'Transport lotniczy'!$A$1:$V$82</definedName>
    <definedName name="qwe" localSheetId="1">#REF!</definedName>
    <definedName name="qwe" localSheetId="0">#REF!</definedName>
    <definedName name="qwe">#REF!</definedName>
    <definedName name="wqert" localSheetId="0">#REF!</definedName>
    <definedName name="wqert">#REF!</definedName>
  </definedNames>
  <calcPr calcId="152511"/>
</workbook>
</file>

<file path=xl/calcChain.xml><?xml version="1.0" encoding="utf-8"?>
<calcChain xmlns="http://schemas.openxmlformats.org/spreadsheetml/2006/main">
  <c r="N17" i="13" l="1"/>
  <c r="N18" i="13"/>
  <c r="N19" i="13"/>
  <c r="N20" i="13"/>
  <c r="N21" i="13"/>
  <c r="N22" i="13"/>
  <c r="N23" i="13"/>
  <c r="N24" i="13"/>
  <c r="N25" i="13"/>
  <c r="N16" i="13"/>
  <c r="L7" i="13" l="1"/>
  <c r="M5" i="13"/>
  <c r="M6" i="13"/>
  <c r="M8" i="13"/>
  <c r="M9" i="13"/>
  <c r="M10" i="13"/>
  <c r="M11" i="13"/>
  <c r="E56" i="11" l="1"/>
  <c r="F56" i="11"/>
  <c r="G56" i="11"/>
  <c r="H56" i="11"/>
  <c r="I56" i="11"/>
  <c r="J56" i="11"/>
  <c r="K56" i="11"/>
  <c r="L56" i="11"/>
  <c r="D56" i="11"/>
  <c r="W19" i="11"/>
  <c r="W18" i="11"/>
  <c r="W6" i="11"/>
  <c r="W7" i="11"/>
  <c r="W8" i="11"/>
  <c r="W9" i="11"/>
  <c r="W10" i="11"/>
  <c r="W11" i="11"/>
  <c r="W12" i="11"/>
  <c r="W5" i="11"/>
  <c r="K7" i="13" l="1"/>
  <c r="M7" i="13" s="1"/>
  <c r="J7" i="13"/>
  <c r="I7" i="13"/>
  <c r="H7" i="13"/>
  <c r="G7" i="13"/>
  <c r="F7" i="13"/>
  <c r="M13" i="12"/>
  <c r="M12" i="12"/>
  <c r="M11" i="12"/>
  <c r="M10" i="12"/>
  <c r="M9" i="12"/>
  <c r="M8" i="12"/>
  <c r="L7" i="12"/>
  <c r="K7" i="12"/>
  <c r="J7" i="12"/>
  <c r="I7" i="12"/>
  <c r="H7" i="12"/>
  <c r="G7" i="12"/>
  <c r="F7" i="12"/>
  <c r="E7" i="12"/>
  <c r="D7" i="12"/>
  <c r="C7" i="12"/>
  <c r="M6" i="12"/>
  <c r="L5" i="12"/>
  <c r="K5" i="12"/>
  <c r="J5" i="12"/>
  <c r="I5" i="12"/>
  <c r="H5" i="12"/>
  <c r="G5" i="12"/>
  <c r="F5" i="12"/>
  <c r="E5" i="12"/>
  <c r="D5" i="12"/>
  <c r="C5" i="12"/>
  <c r="M4" i="12"/>
  <c r="S18" i="10"/>
  <c r="S17" i="10"/>
  <c r="R16" i="10"/>
  <c r="S16" i="10" s="1"/>
  <c r="Q16" i="10"/>
  <c r="P16" i="10"/>
  <c r="E16" i="10"/>
  <c r="R15" i="10"/>
  <c r="S15" i="10" s="1"/>
  <c r="Q15" i="10"/>
  <c r="P15" i="10"/>
  <c r="R14" i="10"/>
  <c r="Q14" i="10"/>
  <c r="P14" i="10"/>
  <c r="I14" i="10"/>
  <c r="R13" i="10"/>
  <c r="S13" i="10" s="1"/>
  <c r="Q13" i="10"/>
  <c r="P13" i="10"/>
  <c r="D13" i="10"/>
  <c r="R12" i="10"/>
  <c r="S12" i="10" s="1"/>
  <c r="Q12" i="10"/>
  <c r="P12" i="10"/>
  <c r="M12" i="10"/>
  <c r="S10" i="10"/>
  <c r="S9" i="10"/>
  <c r="S8" i="10"/>
  <c r="S7" i="10"/>
  <c r="S6" i="10"/>
  <c r="S5" i="10"/>
  <c r="O5" i="10"/>
  <c r="O16" i="10" s="1"/>
  <c r="N5" i="10"/>
  <c r="N15" i="10" s="1"/>
  <c r="M5" i="10"/>
  <c r="M16" i="10" s="1"/>
  <c r="L5" i="10"/>
  <c r="L16" i="10" s="1"/>
  <c r="K5" i="10"/>
  <c r="K16" i="10" s="1"/>
  <c r="J5" i="10"/>
  <c r="J16" i="10" s="1"/>
  <c r="I5" i="10"/>
  <c r="I13" i="10" s="1"/>
  <c r="H5" i="10"/>
  <c r="H14" i="10" s="1"/>
  <c r="G5" i="10"/>
  <c r="G16" i="10" s="1"/>
  <c r="F5" i="10"/>
  <c r="F16" i="10" s="1"/>
  <c r="E5" i="10"/>
  <c r="E15" i="10" s="1"/>
  <c r="D5" i="10"/>
  <c r="D16" i="10" s="1"/>
  <c r="S4" i="10"/>
  <c r="H15" i="10" l="1"/>
  <c r="L13" i="10"/>
  <c r="E12" i="10"/>
  <c r="H12" i="10"/>
  <c r="E13" i="10"/>
  <c r="M13" i="10"/>
  <c r="D14" i="10"/>
  <c r="L14" i="10"/>
  <c r="S14" i="10"/>
  <c r="I15" i="10"/>
  <c r="H16" i="10"/>
  <c r="I12" i="10"/>
  <c r="H13" i="10"/>
  <c r="E14" i="10"/>
  <c r="M14" i="10"/>
  <c r="D15" i="10"/>
  <c r="L15" i="10"/>
  <c r="I16" i="10"/>
  <c r="D12" i="10"/>
  <c r="L12" i="10"/>
  <c r="M15" i="10"/>
  <c r="F12" i="10"/>
  <c r="N12" i="10"/>
  <c r="N13" i="10"/>
  <c r="N14" i="10"/>
  <c r="N16" i="10"/>
  <c r="J12" i="10"/>
  <c r="F13" i="10"/>
  <c r="J13" i="10"/>
  <c r="F14" i="10"/>
  <c r="J14" i="10"/>
  <c r="F15" i="10"/>
  <c r="J15" i="10"/>
  <c r="G12" i="10"/>
  <c r="K12" i="10"/>
  <c r="O12" i="10"/>
  <c r="G13" i="10"/>
  <c r="K13" i="10"/>
  <c r="O13" i="10"/>
  <c r="G14" i="10"/>
  <c r="K14" i="10"/>
  <c r="O14" i="10"/>
  <c r="G15" i="10"/>
  <c r="K15" i="10"/>
  <c r="O15" i="10"/>
  <c r="V43" i="9" l="1"/>
  <c r="V44" i="9"/>
  <c r="V45" i="9"/>
  <c r="V46" i="9"/>
  <c r="V47" i="9"/>
  <c r="V48" i="9"/>
  <c r="V49" i="9"/>
  <c r="V50" i="9"/>
  <c r="V42" i="9"/>
  <c r="V7" i="9"/>
  <c r="V8" i="9" l="1"/>
  <c r="V6" i="9"/>
  <c r="V5" i="9"/>
  <c r="V4" i="9"/>
  <c r="R44" i="9" l="1"/>
  <c r="R47" i="9"/>
  <c r="R43" i="9" l="1"/>
  <c r="N8" i="9"/>
  <c r="M8" i="9"/>
  <c r="L8" i="9"/>
  <c r="K8" i="9"/>
  <c r="J8" i="9"/>
  <c r="I8" i="9"/>
  <c r="H8" i="9"/>
  <c r="G8" i="9"/>
  <c r="F8" i="9"/>
  <c r="E8" i="9"/>
  <c r="D8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D47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D44" i="9"/>
  <c r="N43" i="9" l="1"/>
  <c r="N42" i="9" s="1"/>
  <c r="M43" i="9"/>
  <c r="M42" i="9" s="1"/>
  <c r="I43" i="9"/>
  <c r="I42" i="9" s="1"/>
  <c r="R42" i="9"/>
  <c r="P43" i="9"/>
  <c r="P42" i="9" s="1"/>
  <c r="L43" i="9"/>
  <c r="L42" i="9" s="1"/>
  <c r="H43" i="9"/>
  <c r="H42" i="9" s="1"/>
  <c r="O43" i="9"/>
  <c r="O42" i="9" s="1"/>
  <c r="K43" i="9"/>
  <c r="K42" i="9" s="1"/>
  <c r="G43" i="9"/>
  <c r="G42" i="9" s="1"/>
  <c r="Q43" i="9"/>
  <c r="F43" i="9"/>
  <c r="F42" i="9" s="1"/>
  <c r="J43" i="9"/>
  <c r="J42" i="9" s="1"/>
  <c r="E43" i="9"/>
  <c r="E42" i="9" s="1"/>
  <c r="D43" i="9"/>
  <c r="D42" i="9" s="1"/>
  <c r="Q42" i="9" l="1"/>
</calcChain>
</file>

<file path=xl/sharedStrings.xml><?xml version="1.0" encoding="utf-8"?>
<sst xmlns="http://schemas.openxmlformats.org/spreadsheetml/2006/main" count="171" uniqueCount="129">
  <si>
    <t>Samochody osobowe</t>
  </si>
  <si>
    <t>Autobusy</t>
  </si>
  <si>
    <t>Samochody ciężarowe</t>
  </si>
  <si>
    <t>Ciągniki siodłowe</t>
  </si>
  <si>
    <t>Źródło: Opracowanie własne na podstawie danych Portu Lotniczego Gdańsk im. Lecha Wałęsy</t>
  </si>
  <si>
    <t>krajowe</t>
  </si>
  <si>
    <t>zagraniczne</t>
  </si>
  <si>
    <t>niekomercyjne</t>
  </si>
  <si>
    <t>ogółem</t>
  </si>
  <si>
    <t>Starty i lądowania</t>
  </si>
  <si>
    <t>Statki wchodzące do portu morskiego</t>
  </si>
  <si>
    <t>Statki wychodzące z portu morskiego</t>
  </si>
  <si>
    <t>Gospodarka morska</t>
  </si>
  <si>
    <t>Źródło: Dane Portu Lotniczego Gdańsk im. Lecha Wałęsy</t>
  </si>
  <si>
    <t>Transport lotniczy</t>
  </si>
  <si>
    <t>Ciągniko rolnicze</t>
  </si>
  <si>
    <t>Liczba pojazdów
zarejestrowanych</t>
  </si>
  <si>
    <t>Liczba ludności</t>
  </si>
  <si>
    <t>Motocykle</t>
  </si>
  <si>
    <t>regularny ruch lotniczy</t>
  </si>
  <si>
    <t>nieregularny ruch lotniczy</t>
  </si>
  <si>
    <t>tranzyt</t>
  </si>
  <si>
    <t>ruch lotniczy</t>
  </si>
  <si>
    <t>wszystkie</t>
  </si>
  <si>
    <t>Źródło: Opracowanie własne na podstawie danych Portu Lotniczego Gdańsk im. Lecha Wałęsy; www.airport.gdansk.pl/airport/statistic</t>
  </si>
  <si>
    <t>www.rowerowygdansk.pl/start,168.html</t>
  </si>
  <si>
    <t>Ruch rowerowy</t>
  </si>
  <si>
    <t>Dane dotyczące sieci tras rowerowych w Gdańsku znajdują się na stronie:</t>
  </si>
  <si>
    <t>Źródło: rowerowygdansk.pl / Wydział Gospodarki Komunalnej, Referat Mobilności Aktywnej.</t>
  </si>
  <si>
    <t>Przeładunki kontenerów (w TEU)</t>
  </si>
  <si>
    <t>Przeładunki kontenerów (w tonach)</t>
  </si>
  <si>
    <t>Obroty ładunkowe w porcie morskim 
(w tonach)</t>
  </si>
  <si>
    <t>Przewozy pasażerów promami (osób)</t>
  </si>
  <si>
    <t>Źródło: Opracowanie własne na podstawie danych z Informatorów o sytuacji społeczno-gospodarczej Gdańska oraz danych Urzędu Statystycznego w Gdańsku.</t>
  </si>
  <si>
    <t>Źródło: Opracowanie własne na podstawie danych z informatorów o sytuacji społeczno-gospodarczej Gdańska oraz Zarządu Transporu Miejskiego w Gdańsku.</t>
  </si>
  <si>
    <t>krajowy</t>
  </si>
  <si>
    <t>zagraniczny</t>
  </si>
  <si>
    <t>zboże</t>
  </si>
  <si>
    <t>drobnica</t>
  </si>
  <si>
    <t>inne masowe</t>
  </si>
  <si>
    <t>węgiel</t>
  </si>
  <si>
    <t>paliwa płynne</t>
  </si>
  <si>
    <t>-</t>
  </si>
  <si>
    <t>Obroty ładunkowe w porcie morskim 
(udział w %)</t>
  </si>
  <si>
    <t>na 1000 mieszk.</t>
  </si>
  <si>
    <t>w województwie pomorskim</t>
  </si>
  <si>
    <t>w Gdańsku</t>
  </si>
  <si>
    <t>Różnica w p.p.</t>
  </si>
  <si>
    <t>Różnica w liczbach bezwzględnych</t>
  </si>
  <si>
    <t>Długość ścieżek rowerowych (w km)</t>
  </si>
  <si>
    <t>Udział długości ścieżek rowerowych w Gdańsku w długości ścieżek rowerowych w województwie pomorskim (w %)</t>
  </si>
  <si>
    <t>Długość ścieżek rowerowych na 10 tys. ludności (w km)</t>
  </si>
  <si>
    <t>Długość ścieżek rowerowych na 10 tys. km² (w km)</t>
  </si>
  <si>
    <t>Źródło: Opracowanie własne na podstawie Banku Danych Lokalnych, GUS.</t>
  </si>
  <si>
    <t>WYSZCZEGÓLNIENIE</t>
  </si>
  <si>
    <t>www.portgdansk.pl/o-porcie/statystyki-przeladunkow</t>
  </si>
  <si>
    <t>Samochody osobowe zarejestrowane w Gdańsku - zmiana r./r. (w %)</t>
  </si>
  <si>
    <t>Liczba przewiezionych pasażerów komunikacją miejską w Gdańsku - zmiana r./r. (w %)</t>
  </si>
  <si>
    <t>2009/2008</t>
  </si>
  <si>
    <t>2010/2009</t>
  </si>
  <si>
    <t>2011/2010</t>
  </si>
  <si>
    <t>2012/2011</t>
  </si>
  <si>
    <t>2013/2012</t>
  </si>
  <si>
    <t>2014/2013</t>
  </si>
  <si>
    <t>http://www.rowerowygdansk.pl/start,169,170.html</t>
  </si>
  <si>
    <t>Źródło: Opracowanie własne na podstawie danych Morskiego Portu Gdańsk, Informatorów o sytuacji społeczno-gospodarczej Gdańska oraz www.portgdansk.pl/o-porcie/statystyki-przeladunkow</t>
  </si>
  <si>
    <t>Źródło: Opracowanie własne na podstawie danych z Informatorów o sytuacji społeczno-gospodarczej Gdańska oraz Banku Danych Lokalnych, GUS.</t>
  </si>
  <si>
    <t>2015/2014</t>
  </si>
  <si>
    <t>RODZAJ POJAZDU</t>
  </si>
  <si>
    <t>drobnica + drewno</t>
  </si>
  <si>
    <t>inne masowe (kruszywa, siarka, ruda…)</t>
  </si>
  <si>
    <t>2015-2016</t>
  </si>
  <si>
    <t>Pojazdy</t>
  </si>
  <si>
    <t>CARGO</t>
  </si>
  <si>
    <t>Długość linii autobusowych
(w km)</t>
  </si>
  <si>
    <t>Długość tras autobusowych
(w km)</t>
  </si>
  <si>
    <t>Długość linii tramwajowych
(w km)</t>
  </si>
  <si>
    <t>Długość tras tramwajowych
(w km)</t>
  </si>
  <si>
    <t>przebieg ogólny pojazdów komunikacji miejskiej w tys. wozo-km</t>
  </si>
  <si>
    <t>Liczba przewiezionych pasażerów
(w mln os.)</t>
  </si>
  <si>
    <t>2016/2015</t>
  </si>
  <si>
    <t>Liczba pojazdów zarejestrowanych w Gdańsku w latach 2008-2016</t>
  </si>
  <si>
    <t>Starty i lądowania w Porcie Lotniczym Gdańsk im. Lecha Wałęsy w latach 2000-2017</t>
  </si>
  <si>
    <t>2016-2017</t>
  </si>
  <si>
    <t>Ruch pasażerski w Porcie Lotniczym Gdańsk im. Lecha Wałęsy w latach 2000-2017</t>
  </si>
  <si>
    <t>Gospodarka morska w Gdańsku w latach 2003-2017</t>
  </si>
  <si>
    <t>Obroty ładunkowe w porcie morskim w Gdańsku w latach 2003-2017</t>
  </si>
  <si>
    <t>Przeładunku kontenerów w Gdańsku w latach 2003-2017 (w TEU)</t>
  </si>
  <si>
    <t>Struktura obrotów ładunkowych w porcie morskim w Gdańsku w latach 2003-2017</t>
  </si>
  <si>
    <t>Wskaźnik motoryzacji: liczba samochodów na 1000 mieszkańców w latach 2008-2017</t>
  </si>
  <si>
    <t>Liczba samochodów osobowych zarejestrowanych w Gdańsku na 1000 mieszkańców w latach 2008-2017</t>
  </si>
  <si>
    <t>Wskaźnik motoryzacji: samochody osobowe na 1000 mieszkańców</t>
  </si>
  <si>
    <t>Gdańsk</t>
  </si>
  <si>
    <t>woj. Pomorskie</t>
  </si>
  <si>
    <t>Polska</t>
  </si>
  <si>
    <t>2017/2016</t>
  </si>
  <si>
    <t>Komunikacja miejska</t>
  </si>
  <si>
    <t>dziennych</t>
  </si>
  <si>
    <t>nocnych</t>
  </si>
  <si>
    <t>w tym:</t>
  </si>
  <si>
    <t>na terenie gmin ościennych</t>
  </si>
  <si>
    <t>Zmiana liczby samochodów osobowych oraz pasażerów komunikacji miejskiej w Gdańsku w latach 2008-2017 (r./r.; dane w %)</t>
  </si>
  <si>
    <t>SKM</t>
  </si>
  <si>
    <t>ZTM</t>
  </si>
  <si>
    <t>Komunikacja miejska w Gdańsku w latach 1998-2017</t>
  </si>
  <si>
    <t>2016-2017 (dane w km)</t>
  </si>
  <si>
    <t>2016-2017 (dane w %)</t>
  </si>
  <si>
    <t>Liczba pasażerów komunikacji miejskiej w Gdańsku w latach 1998-2017</t>
  </si>
  <si>
    <t>Pasażerowie przewiezieni komunikacją miejską w Gdańsku w latach 1998-2017 (w mln os.)</t>
  </si>
  <si>
    <t>pasy rowerowe w jezdni</t>
  </si>
  <si>
    <t>% uspokojonych dróg publicznych</t>
  </si>
  <si>
    <t>drogi rowerowe</t>
  </si>
  <si>
    <t>ciągi pieszo-rowerowe z pierwszeństwem pieszych</t>
  </si>
  <si>
    <t>chodniki z dopuszczonym ruchem rowerów</t>
  </si>
  <si>
    <t>pasy autobusowo-rowerowe</t>
  </si>
  <si>
    <t>ciągi pieszo-jezdne</t>
  </si>
  <si>
    <t>łączna długość tras rowerowych</t>
  </si>
  <si>
    <t>liczba miejsc postojowych dla rowerów</t>
  </si>
  <si>
    <t>Źródło: Referat Mobilności Aktywnej, WGK, UMG.</t>
  </si>
  <si>
    <t>b.d.</t>
  </si>
  <si>
    <t>Śieć tras rowerowych w Gdańsku w latach 2011-2017</t>
  </si>
  <si>
    <t>Długość tras rowerowych oraz udział uspokojonych dróg publicznych w Gdańsku w latach 2011-2017</t>
  </si>
  <si>
    <t>Źródło: Opracowanie własne na podstawie danych Referatu Mobilności Aktywnej, WGK, UMG.</t>
  </si>
  <si>
    <t>Długość ścieżek rowerowych (dróg dla rowerów) w Gdańsku w latach 2011-2017</t>
  </si>
  <si>
    <t>ulice z uspokojonym ruchem o dopuszczalnej prędkości maksymalnej nie większej niż 30 km/h</t>
  </si>
  <si>
    <t>V.2018</t>
  </si>
  <si>
    <t>.</t>
  </si>
  <si>
    <t>2017-2018</t>
  </si>
  <si>
    <t>Wyniki pomiaru ruchu rowerowego w Gdańsku znajdują się na stronie: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</si>
</sst>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164" formatCode="#,##0.0"/>
    <numFmt numFmtId="165" formatCode="0.0"/>
    <numFmt numFmtId="166" formatCode="_-* #,##0.0\ _z_ł_-;\-* #,##0.0\ _z_ł_-;_-* &quot;-&quot;\ _z_ł_-;_-@_-"/>
    <numFmt numFmtId="167" formatCode="_-* #,##0\ _z_ł_-;\-* #,##0\ _z_ł_-;_-* &quot;-&quot;?\ _z_ł_-;_-@_-"/>
    <numFmt numFmtId="168" formatCode="0.0%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16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u/>
      <sz val="12"/>
      <color indexed="12"/>
      <name val="Calibri"/>
      <family val="2"/>
      <charset val="238"/>
      <scheme val="minor"/>
    </font>
    <font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" fillId="0" borderId="0"/>
    <xf numFmtId="0" fontId="19" fillId="12" borderId="70">
      <alignment horizontal="left" vertical="center" wrapText="1"/>
    </xf>
  </cellStyleXfs>
  <cellXfs count="29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1" fontId="4" fillId="0" borderId="0" xfId="0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4" fillId="0" borderId="0" xfId="0" applyFont="1" applyAlignment="1">
      <alignment vertical="top"/>
    </xf>
    <xf numFmtId="0" fontId="4" fillId="2" borderId="0" xfId="0" applyFont="1" applyFill="1"/>
    <xf numFmtId="0" fontId="6" fillId="0" borderId="0" xfId="0" applyFont="1" applyBorder="1" applyAlignment="1">
      <alignment horizontal="center"/>
    </xf>
    <xf numFmtId="3" fontId="9" fillId="0" borderId="1" xfId="0" applyNumberFormat="1" applyFont="1" applyFill="1" applyBorder="1" applyAlignment="1">
      <alignment vertical="center"/>
    </xf>
    <xf numFmtId="1" fontId="4" fillId="0" borderId="0" xfId="0" applyNumberFormat="1" applyFont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 indent="1"/>
    </xf>
    <xf numFmtId="1" fontId="4" fillId="0" borderId="2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3" fontId="9" fillId="0" borderId="5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/>
    <xf numFmtId="3" fontId="9" fillId="3" borderId="2" xfId="0" applyNumberFormat="1" applyFont="1" applyFill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9" fontId="4" fillId="0" borderId="0" xfId="2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0" xfId="0" applyFont="1" applyBorder="1" applyAlignment="1"/>
    <xf numFmtId="168" fontId="4" fillId="0" borderId="1" xfId="0" applyNumberFormat="1" applyFont="1" applyFill="1" applyBorder="1" applyAlignment="1">
      <alignment vertical="center"/>
    </xf>
    <xf numFmtId="168" fontId="9" fillId="3" borderId="2" xfId="0" applyNumberFormat="1" applyFont="1" applyFill="1" applyBorder="1" applyAlignment="1">
      <alignment vertical="center"/>
    </xf>
    <xf numFmtId="168" fontId="4" fillId="0" borderId="2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168" fontId="4" fillId="3" borderId="6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5" fontId="4" fillId="0" borderId="11" xfId="0" applyNumberFormat="1" applyFont="1" applyFill="1" applyBorder="1" applyAlignment="1">
      <alignment horizontal="right" vertical="center"/>
    </xf>
    <xf numFmtId="165" fontId="4" fillId="6" borderId="24" xfId="0" applyNumberFormat="1" applyFont="1" applyFill="1" applyBorder="1" applyAlignment="1">
      <alignment horizontal="right" vertical="center"/>
    </xf>
    <xf numFmtId="0" fontId="4" fillId="6" borderId="25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164" fontId="4" fillId="7" borderId="26" xfId="0" applyNumberFormat="1" applyFont="1" applyFill="1" applyBorder="1" applyAlignment="1">
      <alignment horizontal="right" vertical="center"/>
    </xf>
    <xf numFmtId="164" fontId="4" fillId="7" borderId="28" xfId="0" applyNumberFormat="1" applyFont="1" applyFill="1" applyBorder="1" applyAlignment="1">
      <alignment horizontal="right" vertical="center"/>
    </xf>
    <xf numFmtId="165" fontId="4" fillId="7" borderId="28" xfId="0" applyNumberFormat="1" applyFont="1" applyFill="1" applyBorder="1" applyAlignment="1">
      <alignment horizontal="right" vertical="center"/>
    </xf>
    <xf numFmtId="165" fontId="4" fillId="7" borderId="30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 wrapText="1"/>
    </xf>
    <xf numFmtId="168" fontId="4" fillId="0" borderId="2" xfId="0" applyNumberFormat="1" applyFont="1" applyFill="1" applyBorder="1" applyAlignment="1">
      <alignment horizontal="right" vertical="center" wrapText="1" indent="1"/>
    </xf>
    <xf numFmtId="164" fontId="4" fillId="0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vertical="center"/>
    </xf>
    <xf numFmtId="41" fontId="4" fillId="0" borderId="2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9" fontId="4" fillId="0" borderId="2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vertical="center" wrapText="1"/>
    </xf>
    <xf numFmtId="0" fontId="4" fillId="0" borderId="2" xfId="0" applyFont="1" applyBorder="1"/>
    <xf numFmtId="3" fontId="4" fillId="0" borderId="2" xfId="0" applyNumberFormat="1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4" fillId="7" borderId="27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4" fillId="0" borderId="0" xfId="0" applyFont="1" applyAlignment="1"/>
    <xf numFmtId="0" fontId="10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8" fillId="3" borderId="11" xfId="0" applyFont="1" applyFill="1" applyBorder="1" applyAlignment="1">
      <alignment horizontal="left" vertical="center" indent="1"/>
    </xf>
    <xf numFmtId="0" fontId="4" fillId="0" borderId="13" xfId="0" applyFont="1" applyBorder="1"/>
    <xf numFmtId="0" fontId="4" fillId="0" borderId="6" xfId="0" applyFont="1" applyBorder="1"/>
    <xf numFmtId="0" fontId="13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 indent="5"/>
    </xf>
    <xf numFmtId="0" fontId="8" fillId="3" borderId="11" xfId="0" applyFont="1" applyFill="1" applyBorder="1" applyAlignment="1">
      <alignment horizontal="left" vertical="center" indent="3"/>
    </xf>
    <xf numFmtId="0" fontId="4" fillId="0" borderId="0" xfId="0" applyFont="1" applyBorder="1" applyAlignment="1"/>
    <xf numFmtId="0" fontId="10" fillId="3" borderId="1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16" fillId="0" borderId="13" xfId="0" applyFont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6" fillId="0" borderId="0" xfId="0" applyFont="1" applyAlignment="1"/>
    <xf numFmtId="0" fontId="10" fillId="3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1" fontId="5" fillId="3" borderId="11" xfId="0" applyNumberFormat="1" applyFont="1" applyFill="1" applyBorder="1" applyAlignment="1">
      <alignment horizontal="left" vertical="center" wrapText="1"/>
    </xf>
    <xf numFmtId="41" fontId="5" fillId="3" borderId="6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8" fontId="9" fillId="0" borderId="2" xfId="0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32" xfId="0" applyNumberFormat="1" applyFont="1" applyFill="1" applyBorder="1" applyAlignment="1">
      <alignment vertical="center"/>
    </xf>
    <xf numFmtId="3" fontId="9" fillId="0" borderId="21" xfId="0" applyNumberFormat="1" applyFont="1" applyFill="1" applyBorder="1" applyAlignment="1">
      <alignment vertical="center"/>
    </xf>
    <xf numFmtId="3" fontId="9" fillId="0" borderId="21" xfId="0" applyNumberFormat="1" applyFont="1" applyFill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3" fontId="9" fillId="8" borderId="37" xfId="0" applyNumberFormat="1" applyFont="1" applyFill="1" applyBorder="1" applyAlignment="1">
      <alignment vertical="center"/>
    </xf>
    <xf numFmtId="3" fontId="9" fillId="8" borderId="38" xfId="0" applyNumberFormat="1" applyFont="1" applyFill="1" applyBorder="1" applyAlignment="1">
      <alignment vertical="center"/>
    </xf>
    <xf numFmtId="3" fontId="9" fillId="8" borderId="39" xfId="0" applyNumberFormat="1" applyFont="1" applyFill="1" applyBorder="1" applyAlignment="1">
      <alignment vertical="center"/>
    </xf>
    <xf numFmtId="168" fontId="9" fillId="8" borderId="40" xfId="0" applyNumberFormat="1" applyFont="1" applyFill="1" applyBorder="1" applyAlignment="1">
      <alignment vertical="center"/>
    </xf>
    <xf numFmtId="0" fontId="4" fillId="8" borderId="41" xfId="0" applyFont="1" applyFill="1" applyBorder="1" applyAlignment="1">
      <alignment horizontal="left" vertical="center"/>
    </xf>
    <xf numFmtId="0" fontId="4" fillId="8" borderId="42" xfId="0" applyFont="1" applyFill="1" applyBorder="1" applyAlignment="1">
      <alignment horizontal="left" vertical="center"/>
    </xf>
    <xf numFmtId="3" fontId="9" fillId="8" borderId="42" xfId="0" applyNumberFormat="1" applyFont="1" applyFill="1" applyBorder="1" applyAlignment="1">
      <alignment vertical="center"/>
    </xf>
    <xf numFmtId="3" fontId="9" fillId="8" borderId="43" xfId="0" applyNumberFormat="1" applyFont="1" applyFill="1" applyBorder="1" applyAlignment="1">
      <alignment vertical="center"/>
    </xf>
    <xf numFmtId="3" fontId="9" fillId="8" borderId="44" xfId="0" applyNumberFormat="1" applyFont="1" applyFill="1" applyBorder="1" applyAlignment="1">
      <alignment vertical="center"/>
    </xf>
    <xf numFmtId="168" fontId="9" fillId="8" borderId="45" xfId="0" applyNumberFormat="1" applyFont="1" applyFill="1" applyBorder="1" applyAlignment="1">
      <alignment vertical="center"/>
    </xf>
    <xf numFmtId="0" fontId="4" fillId="6" borderId="12" xfId="0" applyFont="1" applyFill="1" applyBorder="1" applyAlignment="1">
      <alignment horizontal="left" vertical="center" wrapText="1" indent="3"/>
    </xf>
    <xf numFmtId="0" fontId="4" fillId="6" borderId="7" xfId="0" applyFont="1" applyFill="1" applyBorder="1" applyAlignment="1">
      <alignment horizontal="left" vertical="center" wrapText="1" indent="3"/>
    </xf>
    <xf numFmtId="3" fontId="9" fillId="6" borderId="1" xfId="0" applyNumberFormat="1" applyFont="1" applyFill="1" applyBorder="1" applyAlignment="1">
      <alignment vertical="center"/>
    </xf>
    <xf numFmtId="3" fontId="9" fillId="6" borderId="5" xfId="0" applyNumberFormat="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horizontal="right" vertical="center"/>
    </xf>
    <xf numFmtId="3" fontId="9" fillId="6" borderId="2" xfId="0" applyNumberFormat="1" applyFont="1" applyFill="1" applyBorder="1" applyAlignment="1">
      <alignment horizontal="right" vertical="center"/>
    </xf>
    <xf numFmtId="3" fontId="9" fillId="6" borderId="2" xfId="0" applyNumberFormat="1" applyFont="1" applyFill="1" applyBorder="1" applyAlignment="1">
      <alignment vertical="center"/>
    </xf>
    <xf numFmtId="164" fontId="9" fillId="6" borderId="9" xfId="0" applyNumberFormat="1" applyFon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vertical="center" wrapText="1"/>
    </xf>
    <xf numFmtId="0" fontId="4" fillId="6" borderId="32" xfId="0" applyFont="1" applyFill="1" applyBorder="1" applyAlignment="1">
      <alignment vertical="center" wrapText="1"/>
    </xf>
    <xf numFmtId="3" fontId="9" fillId="6" borderId="17" xfId="0" applyNumberFormat="1" applyFont="1" applyFill="1" applyBorder="1" applyAlignment="1">
      <alignment vertical="center"/>
    </xf>
    <xf numFmtId="0" fontId="4" fillId="6" borderId="47" xfId="0" applyFont="1" applyFill="1" applyBorder="1" applyAlignment="1">
      <alignment horizontal="left" vertical="center" wrapText="1" indent="3"/>
    </xf>
    <xf numFmtId="0" fontId="4" fillId="6" borderId="48" xfId="0" applyFont="1" applyFill="1" applyBorder="1" applyAlignment="1">
      <alignment horizontal="left" vertical="center" wrapText="1" indent="3"/>
    </xf>
    <xf numFmtId="3" fontId="9" fillId="6" borderId="49" xfId="0" applyNumberFormat="1" applyFont="1" applyFill="1" applyBorder="1" applyAlignment="1">
      <alignment vertical="center"/>
    </xf>
    <xf numFmtId="3" fontId="9" fillId="6" borderId="46" xfId="0" applyNumberFormat="1" applyFont="1" applyFill="1" applyBorder="1" applyAlignment="1">
      <alignment vertical="center"/>
    </xf>
    <xf numFmtId="3" fontId="9" fillId="6" borderId="50" xfId="0" applyNumberFormat="1" applyFont="1" applyFill="1" applyBorder="1" applyAlignment="1">
      <alignment vertical="center"/>
    </xf>
    <xf numFmtId="3" fontId="9" fillId="6" borderId="51" xfId="0" applyNumberFormat="1" applyFont="1" applyFill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4" fillId="6" borderId="52" xfId="0" applyFont="1" applyFill="1" applyBorder="1" applyAlignment="1">
      <alignment vertical="center" wrapText="1"/>
    </xf>
    <xf numFmtId="0" fontId="4" fillId="6" borderId="37" xfId="0" applyFont="1" applyFill="1" applyBorder="1" applyAlignment="1">
      <alignment vertical="center" wrapText="1"/>
    </xf>
    <xf numFmtId="3" fontId="12" fillId="6" borderId="37" xfId="0" applyNumberFormat="1" applyFont="1" applyFill="1" applyBorder="1" applyAlignment="1">
      <alignment vertical="center"/>
    </xf>
    <xf numFmtId="3" fontId="12" fillId="6" borderId="38" xfId="0" applyNumberFormat="1" applyFont="1" applyFill="1" applyBorder="1" applyAlignment="1">
      <alignment vertical="center"/>
    </xf>
    <xf numFmtId="3" fontId="12" fillId="6" borderId="39" xfId="0" applyNumberFormat="1" applyFont="1" applyFill="1" applyBorder="1" applyAlignment="1">
      <alignment vertical="center"/>
    </xf>
    <xf numFmtId="168" fontId="9" fillId="6" borderId="53" xfId="0" applyNumberFormat="1" applyFont="1" applyFill="1" applyBorder="1" applyAlignment="1">
      <alignment vertical="center"/>
    </xf>
    <xf numFmtId="0" fontId="4" fillId="6" borderId="54" xfId="0" applyFont="1" applyFill="1" applyBorder="1" applyAlignment="1">
      <alignment horizontal="left" vertical="center" wrapText="1" indent="3"/>
    </xf>
    <xf numFmtId="168" fontId="9" fillId="6" borderId="55" xfId="0" applyNumberFormat="1" applyFont="1" applyFill="1" applyBorder="1" applyAlignment="1">
      <alignment vertical="center"/>
    </xf>
    <xf numFmtId="0" fontId="4" fillId="6" borderId="56" xfId="0" applyFont="1" applyFill="1" applyBorder="1" applyAlignment="1">
      <alignment horizontal="left" vertical="center" wrapText="1" indent="3"/>
    </xf>
    <xf numFmtId="168" fontId="9" fillId="6" borderId="57" xfId="0" applyNumberFormat="1" applyFont="1" applyFill="1" applyBorder="1" applyAlignment="1">
      <alignment vertical="center"/>
    </xf>
    <xf numFmtId="0" fontId="4" fillId="6" borderId="58" xfId="0" applyFont="1" applyFill="1" applyBorder="1" applyAlignment="1">
      <alignment vertical="center" wrapText="1"/>
    </xf>
    <xf numFmtId="164" fontId="9" fillId="6" borderId="59" xfId="0" applyNumberFormat="1" applyFont="1" applyFill="1" applyBorder="1" applyAlignment="1">
      <alignment horizontal="center" vertical="center"/>
    </xf>
    <xf numFmtId="4" fontId="9" fillId="6" borderId="60" xfId="0" applyNumberFormat="1" applyFont="1" applyFill="1" applyBorder="1" applyAlignment="1">
      <alignment vertical="center"/>
    </xf>
    <xf numFmtId="0" fontId="4" fillId="6" borderId="61" xfId="0" applyFont="1" applyFill="1" applyBorder="1" applyAlignment="1">
      <alignment horizontal="left" vertical="center" wrapText="1" indent="3"/>
    </xf>
    <xf numFmtId="0" fontId="4" fillId="6" borderId="62" xfId="0" applyFont="1" applyFill="1" applyBorder="1" applyAlignment="1">
      <alignment horizontal="left" vertical="center" wrapText="1" indent="3"/>
    </xf>
    <xf numFmtId="0" fontId="4" fillId="6" borderId="63" xfId="0" applyFont="1" applyFill="1" applyBorder="1" applyAlignment="1">
      <alignment horizontal="left" vertical="center" wrapText="1" indent="3"/>
    </xf>
    <xf numFmtId="164" fontId="9" fillId="6" borderId="42" xfId="0" applyNumberFormat="1" applyFont="1" applyFill="1" applyBorder="1" applyAlignment="1">
      <alignment vertical="center"/>
    </xf>
    <xf numFmtId="4" fontId="9" fillId="6" borderId="31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4" fillId="9" borderId="64" xfId="0" applyFont="1" applyFill="1" applyBorder="1" applyAlignment="1">
      <alignment horizontal="left" vertical="center"/>
    </xf>
    <xf numFmtId="0" fontId="4" fillId="9" borderId="65" xfId="0" applyFont="1" applyFill="1" applyBorder="1" applyAlignment="1">
      <alignment horizontal="left" vertical="center"/>
    </xf>
    <xf numFmtId="3" fontId="12" fillId="9" borderId="65" xfId="0" applyNumberFormat="1" applyFont="1" applyFill="1" applyBorder="1" applyAlignment="1">
      <alignment vertical="center"/>
    </xf>
    <xf numFmtId="3" fontId="12" fillId="9" borderId="66" xfId="0" applyNumberFormat="1" applyFont="1" applyFill="1" applyBorder="1" applyAlignment="1">
      <alignment vertical="center"/>
    </xf>
    <xf numFmtId="3" fontId="12" fillId="9" borderId="67" xfId="0" applyNumberFormat="1" applyFont="1" applyFill="1" applyBorder="1" applyAlignment="1">
      <alignment vertical="center"/>
    </xf>
    <xf numFmtId="3" fontId="12" fillId="9" borderId="68" xfId="0" applyNumberFormat="1" applyFont="1" applyFill="1" applyBorder="1" applyAlignment="1">
      <alignment vertical="center"/>
    </xf>
    <xf numFmtId="168" fontId="9" fillId="9" borderId="69" xfId="0" applyNumberFormat="1" applyFont="1" applyFill="1" applyBorder="1" applyAlignment="1">
      <alignment vertical="center"/>
    </xf>
    <xf numFmtId="0" fontId="16" fillId="0" borderId="0" xfId="0" applyFont="1" applyAlignment="1"/>
    <xf numFmtId="0" fontId="14" fillId="10" borderId="3" xfId="0" applyFont="1" applyFill="1" applyBorder="1" applyAlignment="1">
      <alignment horizontal="left" vertical="center" wrapText="1"/>
    </xf>
    <xf numFmtId="164" fontId="4" fillId="10" borderId="2" xfId="0" applyNumberFormat="1" applyFont="1" applyFill="1" applyBorder="1" applyAlignment="1">
      <alignment vertical="center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0" fontId="4" fillId="10" borderId="2" xfId="0" applyFont="1" applyFill="1" applyBorder="1" applyAlignment="1">
      <alignment vertical="center"/>
    </xf>
    <xf numFmtId="165" fontId="4" fillId="10" borderId="2" xfId="0" applyNumberFormat="1" applyFont="1" applyFill="1" applyBorder="1" applyAlignment="1">
      <alignment vertical="center"/>
    </xf>
    <xf numFmtId="0" fontId="18" fillId="11" borderId="2" xfId="0" applyFont="1" applyFill="1" applyBorder="1" applyAlignment="1">
      <alignment vertical="center"/>
    </xf>
    <xf numFmtId="165" fontId="18" fillId="11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4" fillId="9" borderId="2" xfId="0" applyFont="1" applyFill="1" applyBorder="1" applyAlignment="1">
      <alignment vertical="center"/>
    </xf>
    <xf numFmtId="165" fontId="4" fillId="9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165" fontId="8" fillId="0" borderId="2" xfId="3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6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5" fontId="5" fillId="10" borderId="2" xfId="0" applyNumberFormat="1" applyFont="1" applyFill="1" applyBorder="1" applyAlignment="1">
      <alignment vertical="center"/>
    </xf>
    <xf numFmtId="0" fontId="6" fillId="0" borderId="0" xfId="0" applyFont="1"/>
    <xf numFmtId="0" fontId="16" fillId="10" borderId="11" xfId="0" applyFont="1" applyFill="1" applyBorder="1" applyAlignment="1">
      <alignment horizontal="left" vertical="center"/>
    </xf>
    <xf numFmtId="0" fontId="16" fillId="10" borderId="13" xfId="0" applyFont="1" applyFill="1" applyBorder="1" applyAlignment="1">
      <alignment horizontal="left" vertical="center"/>
    </xf>
    <xf numFmtId="0" fontId="16" fillId="10" borderId="6" xfId="0" applyFont="1" applyFill="1" applyBorder="1" applyAlignment="1">
      <alignment horizontal="left" vertical="center"/>
    </xf>
    <xf numFmtId="165" fontId="16" fillId="10" borderId="2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13" borderId="15" xfId="0" applyFont="1" applyFill="1" applyBorder="1" applyAlignment="1">
      <alignment horizontal="right"/>
    </xf>
    <xf numFmtId="0" fontId="2" fillId="13" borderId="0" xfId="1" applyFill="1" applyAlignment="1" applyProtection="1"/>
    <xf numFmtId="0" fontId="4" fillId="13" borderId="0" xfId="0" applyFont="1" applyFill="1"/>
    <xf numFmtId="0" fontId="2" fillId="14" borderId="72" xfId="1" applyFill="1" applyBorder="1" applyAlignment="1" applyProtection="1">
      <alignment horizontal="left" vertical="center"/>
    </xf>
    <xf numFmtId="0" fontId="17" fillId="14" borderId="72" xfId="1" applyFont="1" applyFill="1" applyBorder="1" applyAlignment="1" applyProtection="1">
      <alignment horizontal="left" vertical="center"/>
    </xf>
    <xf numFmtId="0" fontId="17" fillId="14" borderId="69" xfId="1" applyFont="1" applyFill="1" applyBorder="1" applyAlignment="1" applyProtection="1">
      <alignment horizontal="left" vertical="center"/>
    </xf>
    <xf numFmtId="0" fontId="20" fillId="14" borderId="71" xfId="0" applyFont="1" applyFill="1" applyBorder="1" applyAlignment="1">
      <alignment horizontal="right" vertical="center"/>
    </xf>
    <xf numFmtId="0" fontId="20" fillId="14" borderId="72" xfId="0" applyFont="1" applyFill="1" applyBorder="1" applyAlignment="1">
      <alignment horizontal="right" vertical="center"/>
    </xf>
  </cellXfs>
  <cellStyles count="5">
    <cellStyle name="Hiperłącze" xfId="1" builtinId="8"/>
    <cellStyle name="Kolumna" xfId="4"/>
    <cellStyle name="Normalny" xfId="0" builtinId="0"/>
    <cellStyle name="Normalny 2" xfId="3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07232471408895E-2"/>
          <c:y val="3.9389114232398062E-2"/>
          <c:w val="0.71248053717044579"/>
          <c:h val="0.871733543405629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'Ruch rowerowy'!$A$24</c:f>
              <c:strCache>
                <c:ptCount val="1"/>
                <c:pt idx="0">
                  <c:v>łączna długość tras rowerowych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'Ruch rowerowy'!$F$15:$M$15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V.2018</c:v>
                </c:pt>
              </c:strCache>
            </c:strRef>
          </c:cat>
          <c:val>
            <c:numRef>
              <c:f>'Ruch rowerowy'!$F$24:$M$24</c:f>
              <c:numCache>
                <c:formatCode>0.0</c:formatCode>
                <c:ptCount val="8"/>
                <c:pt idx="0">
                  <c:v>266.2</c:v>
                </c:pt>
                <c:pt idx="1">
                  <c:v>395.7</c:v>
                </c:pt>
                <c:pt idx="2">
                  <c:v>406.8</c:v>
                </c:pt>
                <c:pt idx="3">
                  <c:v>518.1</c:v>
                </c:pt>
                <c:pt idx="4">
                  <c:v>568.20000000000005</c:v>
                </c:pt>
                <c:pt idx="5">
                  <c:v>659.9</c:v>
                </c:pt>
                <c:pt idx="6">
                  <c:v>685.6</c:v>
                </c:pt>
                <c:pt idx="7">
                  <c:v>690.8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749711640"/>
        <c:axId val="749713992"/>
      </c:barChart>
      <c:lineChart>
        <c:grouping val="standard"/>
        <c:varyColors val="0"/>
        <c:ser>
          <c:idx val="0"/>
          <c:order val="0"/>
          <c:tx>
            <c:strRef>
              <c:f>'Ruch rowerowy'!$A$22</c:f>
              <c:strCache>
                <c:ptCount val="1"/>
                <c:pt idx="0">
                  <c:v>% uspokojonych dróg publicznych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'Ruch rowerowy'!$F$15:$L$15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'Ruch rowerowy'!$F$22:$M$22</c:f>
              <c:numCache>
                <c:formatCode>0.0</c:formatCode>
                <c:ptCount val="8"/>
                <c:pt idx="0">
                  <c:v>21</c:v>
                </c:pt>
                <c:pt idx="1">
                  <c:v>33.299999999999997</c:v>
                </c:pt>
                <c:pt idx="2">
                  <c:v>34.1</c:v>
                </c:pt>
                <c:pt idx="3">
                  <c:v>43.6</c:v>
                </c:pt>
                <c:pt idx="4">
                  <c:v>49.6</c:v>
                </c:pt>
                <c:pt idx="5">
                  <c:v>59</c:v>
                </c:pt>
                <c:pt idx="6">
                  <c:v>62.1</c:v>
                </c:pt>
                <c:pt idx="7">
                  <c:v>63.2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148896"/>
        <c:axId val="598155952"/>
      </c:lineChart>
      <c:catAx>
        <c:axId val="74971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49713992"/>
        <c:crosses val="autoZero"/>
        <c:auto val="1"/>
        <c:lblAlgn val="ctr"/>
        <c:lblOffset val="100"/>
        <c:noMultiLvlLbl val="0"/>
      </c:catAx>
      <c:valAx>
        <c:axId val="74971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49711640"/>
        <c:crosses val="autoZero"/>
        <c:crossBetween val="between"/>
      </c:valAx>
      <c:valAx>
        <c:axId val="59815595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8148896"/>
        <c:crosses val="max"/>
        <c:crossBetween val="between"/>
      </c:valAx>
      <c:catAx>
        <c:axId val="59814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815595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'Komunikacja miejska'!$B$18</c:f>
              <c:strCache>
                <c:ptCount val="1"/>
                <c:pt idx="0">
                  <c:v>ZTM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'Komunikacja miejska'!$C$17:$V$17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'Komunikacja miejska'!$C$18:$V$18</c:f>
              <c:numCache>
                <c:formatCode>General</c:formatCode>
                <c:ptCount val="20"/>
                <c:pt idx="0" formatCode="0.0">
                  <c:v>183</c:v>
                </c:pt>
                <c:pt idx="1">
                  <c:v>183.1</c:v>
                </c:pt>
                <c:pt idx="2" formatCode="0.0">
                  <c:v>183.9</c:v>
                </c:pt>
                <c:pt idx="3" formatCode="0.0">
                  <c:v>180.1</c:v>
                </c:pt>
                <c:pt idx="4" formatCode="0.0">
                  <c:v>172.60000000000002</c:v>
                </c:pt>
                <c:pt idx="5" formatCode="0.0">
                  <c:v>165.39999999999998</c:v>
                </c:pt>
                <c:pt idx="6" formatCode="0.0">
                  <c:v>155.4</c:v>
                </c:pt>
                <c:pt idx="7">
                  <c:v>142.5</c:v>
                </c:pt>
                <c:pt idx="8">
                  <c:v>160.80000000000001</c:v>
                </c:pt>
                <c:pt idx="9">
                  <c:v>159.6</c:v>
                </c:pt>
                <c:pt idx="10">
                  <c:v>151.30000000000001</c:v>
                </c:pt>
                <c:pt idx="11">
                  <c:v>147.80000000000001</c:v>
                </c:pt>
                <c:pt idx="12">
                  <c:v>157.9</c:v>
                </c:pt>
                <c:pt idx="13">
                  <c:v>157.1</c:v>
                </c:pt>
                <c:pt idx="14">
                  <c:v>162.30000000000001</c:v>
                </c:pt>
                <c:pt idx="15" formatCode="0.0">
                  <c:v>168</c:v>
                </c:pt>
                <c:pt idx="16" formatCode="0.0">
                  <c:v>170.9</c:v>
                </c:pt>
                <c:pt idx="17" formatCode="0.0">
                  <c:v>174.5</c:v>
                </c:pt>
                <c:pt idx="18" formatCode="0.0">
                  <c:v>175.4</c:v>
                </c:pt>
                <c:pt idx="19" formatCode="0.0">
                  <c:v>175.617772</c:v>
                </c:pt>
              </c:numCache>
            </c:numRef>
          </c:val>
        </c:ser>
        <c:ser>
          <c:idx val="1"/>
          <c:order val="1"/>
          <c:tx>
            <c:strRef>
              <c:f>'Komunikacja miejska'!$B$19</c:f>
              <c:strCache>
                <c:ptCount val="1"/>
                <c:pt idx="0">
                  <c:v>SKM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'Komunikacja miejska'!$C$17:$V$17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'Komunikacja miejska'!$C$19:$V$19</c:f>
              <c:numCache>
                <c:formatCode>0.0</c:formatCode>
                <c:ptCount val="20"/>
                <c:pt idx="3">
                  <c:v>37.557796000000003</c:v>
                </c:pt>
                <c:pt idx="4">
                  <c:v>36.484647000000002</c:v>
                </c:pt>
                <c:pt idx="5">
                  <c:v>35.408405000000002</c:v>
                </c:pt>
                <c:pt idx="6">
                  <c:v>35.428776999999997</c:v>
                </c:pt>
                <c:pt idx="7">
                  <c:v>37.714497000000001</c:v>
                </c:pt>
                <c:pt idx="8">
                  <c:v>39.269354999999997</c:v>
                </c:pt>
                <c:pt idx="9">
                  <c:v>40.550877</c:v>
                </c:pt>
                <c:pt idx="10">
                  <c:v>39.004353999999999</c:v>
                </c:pt>
                <c:pt idx="11">
                  <c:v>37.820006999999997</c:v>
                </c:pt>
                <c:pt idx="12">
                  <c:v>37.300862000000002</c:v>
                </c:pt>
                <c:pt idx="13">
                  <c:v>38.370440000000002</c:v>
                </c:pt>
                <c:pt idx="14">
                  <c:v>36.818437000000003</c:v>
                </c:pt>
                <c:pt idx="15">
                  <c:v>35.198327999999997</c:v>
                </c:pt>
                <c:pt idx="16">
                  <c:v>37.751784999999998</c:v>
                </c:pt>
                <c:pt idx="17">
                  <c:v>39.340316999999999</c:v>
                </c:pt>
                <c:pt idx="18">
                  <c:v>41.855511999999997</c:v>
                </c:pt>
                <c:pt idx="19">
                  <c:v>42.302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3"/>
        <c:axId val="607692608"/>
        <c:axId val="607695744"/>
      </c:barChart>
      <c:catAx>
        <c:axId val="60769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7695744"/>
        <c:crosses val="autoZero"/>
        <c:auto val="1"/>
        <c:lblAlgn val="ctr"/>
        <c:lblOffset val="100"/>
        <c:noMultiLvlLbl val="0"/>
      </c:catAx>
      <c:valAx>
        <c:axId val="60769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0769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90035641626779"/>
          <c:y val="0.92940693604982949"/>
          <c:w val="0.1387575904400383"/>
          <c:h val="5.4611865557434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Pojazdy zarejestrowane ogółem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Pojazdy!$C$3:$L$3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Pojazdy!$C$4:$L$4</c:f>
              <c:numCache>
                <c:formatCode>#,##0</c:formatCode>
                <c:ptCount val="10"/>
                <c:pt idx="0">
                  <c:v>266171</c:v>
                </c:pt>
                <c:pt idx="1">
                  <c:v>261335</c:v>
                </c:pt>
                <c:pt idx="2">
                  <c:v>269844</c:v>
                </c:pt>
                <c:pt idx="3">
                  <c:v>281901</c:v>
                </c:pt>
                <c:pt idx="4">
                  <c:v>287174</c:v>
                </c:pt>
                <c:pt idx="5" formatCode="_(* #,##0_);_(* \(#,##0\);_(* &quot;-&quot;_);_(@_)">
                  <c:v>294667</c:v>
                </c:pt>
                <c:pt idx="6" formatCode="_(* #,##0_);_(* \(#,##0\);_(* &quot;-&quot;_);_(@_)">
                  <c:v>303786</c:v>
                </c:pt>
                <c:pt idx="7" formatCode="_(* #,##0_);_(* \(#,##0\);_(* &quot;-&quot;_);_(@_)">
                  <c:v>308151</c:v>
                </c:pt>
                <c:pt idx="8" formatCode="_(* #,##0_);_(* \(#,##0\);_(* &quot;-&quot;_);_(@_)">
                  <c:v>318930</c:v>
                </c:pt>
                <c:pt idx="9" formatCode="_(* #,##0_);_(* \(#,##0\);_(* &quot;-&quot;_);_(@_)">
                  <c:v>329138</c:v>
                </c:pt>
              </c:numCache>
            </c:numRef>
          </c:val>
        </c:ser>
        <c:ser>
          <c:idx val="1"/>
          <c:order val="1"/>
          <c:tx>
            <c:v>Samochody osobowe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Pojazdy!$C$3:$L$3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Pojazdy!$C$6:$L$6</c:f>
              <c:numCache>
                <c:formatCode>#,##0</c:formatCode>
                <c:ptCount val="10"/>
                <c:pt idx="0">
                  <c:v>215799</c:v>
                </c:pt>
                <c:pt idx="1">
                  <c:v>212639</c:v>
                </c:pt>
                <c:pt idx="2">
                  <c:v>218911</c:v>
                </c:pt>
                <c:pt idx="3">
                  <c:v>228669</c:v>
                </c:pt>
                <c:pt idx="4">
                  <c:v>234164</c:v>
                </c:pt>
                <c:pt idx="5" formatCode="_(* #,##0_);_(* \(#,##0\);_(* &quot;-&quot;_);_(@_)">
                  <c:v>241608</c:v>
                </c:pt>
                <c:pt idx="6" formatCode="_(* #,##0_);_(* \(#,##0\);_(* &quot;-&quot;_);_(@_)">
                  <c:v>250545</c:v>
                </c:pt>
                <c:pt idx="7" formatCode="_(* #,##0_);_(* \(#,##0\);_(* &quot;-&quot;_);_(@_)">
                  <c:v>255176</c:v>
                </c:pt>
                <c:pt idx="8" formatCode="_(* #,##0_);_(* \(#,##0\);_(* &quot;-&quot;_);_(@_)">
                  <c:v>265308</c:v>
                </c:pt>
                <c:pt idx="9" formatCode="_(* #,##0_);_(* \(#,##0\);_(* &quot;-&quot;_);_(@_)">
                  <c:v>275418</c:v>
                </c:pt>
              </c:numCache>
            </c:numRef>
          </c:val>
        </c:ser>
        <c:ser>
          <c:idx val="2"/>
          <c:order val="2"/>
          <c:tx>
            <c:v>Samochody ciężarowe</c:v>
          </c:tx>
          <c:spPr>
            <a:solidFill>
              <a:schemeClr val="accent3">
                <a:lumMod val="75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Pojazdy!$C$3:$L$3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Pojazdy!$C$8:$L$8</c:f>
              <c:numCache>
                <c:formatCode>#,##0</c:formatCode>
                <c:ptCount val="10"/>
                <c:pt idx="0">
                  <c:v>39111</c:v>
                </c:pt>
                <c:pt idx="1">
                  <c:v>36664</c:v>
                </c:pt>
                <c:pt idx="2">
                  <c:v>38481</c:v>
                </c:pt>
                <c:pt idx="3">
                  <c:v>39698</c:v>
                </c:pt>
                <c:pt idx="4">
                  <c:v>39306</c:v>
                </c:pt>
                <c:pt idx="5" formatCode="_(* #,##0_);_(* \(#,##0\);_(* &quot;-&quot;_);_(@_)">
                  <c:v>38838</c:v>
                </c:pt>
                <c:pt idx="6" formatCode="_(* #,##0_);_(* \(#,##0\);_(* &quot;-&quot;_);_(@_)">
                  <c:v>39098</c:v>
                </c:pt>
                <c:pt idx="7" formatCode="_(* #,##0_);_(* \(#,##0\);_(* &quot;-&quot;_);_(@_)">
                  <c:v>38318</c:v>
                </c:pt>
                <c:pt idx="8" formatCode="_(* #,##0_);_(* \(#,##0\);_(* &quot;-&quot;_);_(@_)">
                  <c:v>38452</c:v>
                </c:pt>
                <c:pt idx="9" formatCode="_(* #,##0_);_(* \(#,##0\);_(* &quot;-&quot;_);_(@_)">
                  <c:v>37938</c:v>
                </c:pt>
              </c:numCache>
            </c:numRef>
          </c:val>
        </c:ser>
        <c:ser>
          <c:idx val="3"/>
          <c:order val="3"/>
          <c:tx>
            <c:v>Motocykle</c:v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Pojazdy!$C$3:$L$3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Pojazdy!$C$9:$L$9</c:f>
              <c:numCache>
                <c:formatCode>#,##0</c:formatCode>
                <c:ptCount val="10"/>
                <c:pt idx="0">
                  <c:v>3908</c:v>
                </c:pt>
                <c:pt idx="1">
                  <c:v>4612</c:v>
                </c:pt>
                <c:pt idx="2">
                  <c:v>5000</c:v>
                </c:pt>
                <c:pt idx="3">
                  <c:v>5648</c:v>
                </c:pt>
                <c:pt idx="4">
                  <c:v>5987</c:v>
                </c:pt>
                <c:pt idx="5" formatCode="_(* #,##0_);_(* \(#,##0\);_(* &quot;-&quot;_);_(@_)">
                  <c:v>6311</c:v>
                </c:pt>
                <c:pt idx="6" formatCode="_(* #,##0_);_(* \(#,##0\);_(* &quot;-&quot;_);_(@_)">
                  <c:v>6565</c:v>
                </c:pt>
                <c:pt idx="7" formatCode="_(* #,##0_);_(* \(#,##0\);_(* &quot;-&quot;_);_(@_)">
                  <c:v>7355</c:v>
                </c:pt>
                <c:pt idx="8" formatCode="_(* #,##0_);_(* \(#,##0\);_(* &quot;-&quot;_);_(@_)">
                  <c:v>7929</c:v>
                </c:pt>
                <c:pt idx="9" formatCode="_(* #,##0_);_(* \(#,##0\);_(* &quot;-&quot;_);_(@_)">
                  <c:v>8500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8750320"/>
        <c:axId val="608751104"/>
      </c:barChart>
      <c:catAx>
        <c:axId val="6087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8751104"/>
        <c:crosses val="autoZero"/>
        <c:auto val="1"/>
        <c:lblAlgn val="ctr"/>
        <c:lblOffset val="100"/>
        <c:noMultiLvlLbl val="0"/>
      </c:catAx>
      <c:valAx>
        <c:axId val="608751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60875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52688751758491E-2"/>
          <c:y val="3.0583043174352096E-2"/>
          <c:w val="0.90995866628663913"/>
          <c:h val="0.90654222783996641"/>
        </c:manualLayout>
      </c:layout>
      <c:lineChart>
        <c:grouping val="standard"/>
        <c:varyColors val="0"/>
        <c:ser>
          <c:idx val="1"/>
          <c:order val="0"/>
          <c:tx>
            <c:strRef>
              <c:f>Pojazdy!$B$17</c:f>
              <c:strCache>
                <c:ptCount val="1"/>
                <c:pt idx="0">
                  <c:v>Gdańsk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Ref>
              <c:f>Pojazdy!$C$16:$L$16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Pojazdy!$C$17:$L$17</c:f>
              <c:numCache>
                <c:formatCode>0.0</c:formatCode>
                <c:ptCount val="10"/>
                <c:pt idx="0">
                  <c:v>473.67866526479372</c:v>
                </c:pt>
                <c:pt idx="1">
                  <c:v>465.71001180487571</c:v>
                </c:pt>
                <c:pt idx="2">
                  <c:v>479.0520978538932</c:v>
                </c:pt>
                <c:pt idx="3">
                  <c:v>496.54844446567665</c:v>
                </c:pt>
                <c:pt idx="4">
                  <c:v>508.58007892673538</c:v>
                </c:pt>
                <c:pt idx="5">
                  <c:v>523.49246312815387</c:v>
                </c:pt>
                <c:pt idx="6">
                  <c:v>542.90568139218919</c:v>
                </c:pt>
                <c:pt idx="7">
                  <c:v>552.03148086853616</c:v>
                </c:pt>
                <c:pt idx="8">
                  <c:v>572.08778792204487</c:v>
                </c:pt>
                <c:pt idx="9">
                  <c:v>593.24852343760097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Pojazdy!$B$18</c:f>
              <c:strCache>
                <c:ptCount val="1"/>
                <c:pt idx="0">
                  <c:v>woj. Pomorskie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Pojazdy!$C$16:$L$16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Pojazdy!$C$18:$L$18</c:f>
              <c:numCache>
                <c:formatCode>0.0</c:formatCode>
                <c:ptCount val="10"/>
                <c:pt idx="0">
                  <c:v>424</c:v>
                </c:pt>
                <c:pt idx="1">
                  <c:v>433.2</c:v>
                </c:pt>
                <c:pt idx="2">
                  <c:v>444.4</c:v>
                </c:pt>
                <c:pt idx="3">
                  <c:v>467</c:v>
                </c:pt>
                <c:pt idx="4">
                  <c:v>483.5</c:v>
                </c:pt>
                <c:pt idx="5">
                  <c:v>501.3</c:v>
                </c:pt>
                <c:pt idx="6">
                  <c:v>518.6</c:v>
                </c:pt>
                <c:pt idx="7">
                  <c:v>536.4</c:v>
                </c:pt>
                <c:pt idx="8">
                  <c:v>559.29999999999995</c:v>
                </c:pt>
                <c:pt idx="9">
                  <c:v>576.9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Pojazdy!$B$19</c:f>
              <c:strCache>
                <c:ptCount val="1"/>
                <c:pt idx="0">
                  <c:v>Polska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Pojazdy!$C$16:$L$16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Pojazdy!$C$19:$L$19</c:f>
              <c:numCache>
                <c:formatCode>0.0</c:formatCode>
                <c:ptCount val="10"/>
                <c:pt idx="0">
                  <c:v>421.6</c:v>
                </c:pt>
                <c:pt idx="1">
                  <c:v>432.2</c:v>
                </c:pt>
                <c:pt idx="2">
                  <c:v>447.4</c:v>
                </c:pt>
                <c:pt idx="3">
                  <c:v>470.3</c:v>
                </c:pt>
                <c:pt idx="4">
                  <c:v>486.4</c:v>
                </c:pt>
                <c:pt idx="5">
                  <c:v>503.7</c:v>
                </c:pt>
                <c:pt idx="6">
                  <c:v>519.9</c:v>
                </c:pt>
                <c:pt idx="7">
                  <c:v>539.1</c:v>
                </c:pt>
                <c:pt idx="8">
                  <c:v>564</c:v>
                </c:pt>
                <c:pt idx="9">
                  <c:v>585.5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760120"/>
        <c:axId val="608761688"/>
      </c:lineChart>
      <c:catAx>
        <c:axId val="60876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8761688"/>
        <c:crosses val="autoZero"/>
        <c:auto val="1"/>
        <c:lblAlgn val="ctr"/>
        <c:lblOffset val="100"/>
        <c:noMultiLvlLbl val="0"/>
      </c:catAx>
      <c:valAx>
        <c:axId val="608761688"/>
        <c:scaling>
          <c:orientation val="minMax"/>
          <c:min val="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608760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675410733029542"/>
          <c:y val="7.0274499388062461E-2"/>
          <c:w val="0.41554346793403546"/>
          <c:h val="4.53845602023810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3767374092862E-2"/>
          <c:y val="0.11650522257162325"/>
          <c:w val="0.91678897467279785"/>
          <c:h val="0.669905029786830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'Transport lotniczy'!$C$5</c:f>
              <c:strCache>
                <c:ptCount val="1"/>
                <c:pt idx="0">
                  <c:v>zagraniczne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'Transport lotniczy'!$D$3:$U$3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lotniczy'!$D$5:$U$5</c:f>
              <c:numCache>
                <c:formatCode>_(* #,##0_);_(* \(#,##0\);_(* "-"_);_(@_)</c:formatCode>
                <c:ptCount val="18"/>
                <c:pt idx="0">
                  <c:v>5252</c:v>
                </c:pt>
                <c:pt idx="1">
                  <c:v>6168</c:v>
                </c:pt>
                <c:pt idx="2">
                  <c:v>5212</c:v>
                </c:pt>
                <c:pt idx="3">
                  <c:v>6072</c:v>
                </c:pt>
                <c:pt idx="4">
                  <c:v>7976</c:v>
                </c:pt>
                <c:pt idx="5">
                  <c:v>10154</c:v>
                </c:pt>
                <c:pt idx="6">
                  <c:v>14250</c:v>
                </c:pt>
                <c:pt idx="7">
                  <c:v>17092</c:v>
                </c:pt>
                <c:pt idx="8">
                  <c:v>19874</c:v>
                </c:pt>
                <c:pt idx="9">
                  <c:v>18486</c:v>
                </c:pt>
                <c:pt idx="10" formatCode="_-* #\ ##0\ _z_ł_-;\-* #\ ##0\ _z_ł_-;_-* &quot;-&quot;?\ _z_ł_-;_-@_-">
                  <c:v>21328</c:v>
                </c:pt>
                <c:pt idx="11" formatCode="_-* #\ ##0\ _z_ł_-;\-* #\ ##0\ _z_ł_-;_-* &quot;-&quot;?\ _z_ł_-;_-@_-">
                  <c:v>22755</c:v>
                </c:pt>
                <c:pt idx="12" formatCode="_-* #\ ##0\ _z_ł_-;\-* #\ ##0\ _z_ł_-;_-* &quot;-&quot;?\ _z_ł_-;_-@_-">
                  <c:v>24580</c:v>
                </c:pt>
                <c:pt idx="13" formatCode="_-* #\ ##0\ _z_ł_-;\-* #\ ##0\ _z_ł_-;_-* &quot;-&quot;?\ _z_ł_-;_-@_-">
                  <c:v>31069</c:v>
                </c:pt>
                <c:pt idx="14" formatCode="_-* #\ ##0\ _z_ł_-;\-* #\ ##0\ _z_ł_-;_-* &quot;-&quot;?\ _z_ł_-;_-@_-">
                  <c:v>27905</c:v>
                </c:pt>
                <c:pt idx="15" formatCode="_-* #\ ##0\ _z_ł_-;\-* #\ ##0\ _z_ł_-;_-* &quot;-&quot;?\ _z_ł_-;_-@_-">
                  <c:v>29720</c:v>
                </c:pt>
                <c:pt idx="16" formatCode="_-* #\ ##0\ _z_ł_-;\-* #\ ##0\ _z_ł_-;_-* &quot;-&quot;?\ _z_ł_-;_-@_-">
                  <c:v>28531</c:v>
                </c:pt>
                <c:pt idx="17" formatCode="_-* #\ ##0\ _z_ł_-;\-* #\ ##0\ _z_ł_-;_-* &quot;-&quot;?\ _z_ł_-;_-@_-">
                  <c:v>30118</c:v>
                </c:pt>
              </c:numCache>
            </c:numRef>
          </c:val>
        </c:ser>
        <c:ser>
          <c:idx val="0"/>
          <c:order val="1"/>
          <c:tx>
            <c:strRef>
              <c:f>'Transport lotniczy'!$C$4</c:f>
              <c:strCache>
                <c:ptCount val="1"/>
                <c:pt idx="0">
                  <c:v>krajowe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'Transport lotniczy'!$D$3:$U$3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lotniczy'!$D$4:$U$4</c:f>
              <c:numCache>
                <c:formatCode>_(* #,##0_);_(* \(#,##0\);_(* "-"_);_(@_)</c:formatCode>
                <c:ptCount val="18"/>
                <c:pt idx="0">
                  <c:v>6182</c:v>
                </c:pt>
                <c:pt idx="1">
                  <c:v>6518</c:v>
                </c:pt>
                <c:pt idx="2">
                  <c:v>6892</c:v>
                </c:pt>
                <c:pt idx="3">
                  <c:v>6808</c:v>
                </c:pt>
                <c:pt idx="4">
                  <c:v>8310</c:v>
                </c:pt>
                <c:pt idx="5">
                  <c:v>7786</c:v>
                </c:pt>
                <c:pt idx="6">
                  <c:v>8934</c:v>
                </c:pt>
                <c:pt idx="7">
                  <c:v>10130</c:v>
                </c:pt>
                <c:pt idx="8">
                  <c:v>9968</c:v>
                </c:pt>
                <c:pt idx="9">
                  <c:v>9964</c:v>
                </c:pt>
                <c:pt idx="10" formatCode="_-* #\ ##0\ _z_ł_-;\-* #\ ##0\ _z_ł_-;_-* &quot;-&quot;?\ _z_ł_-;_-@_-">
                  <c:v>9410</c:v>
                </c:pt>
                <c:pt idx="11" formatCode="_-* #\ ##0\ _z_ł_-;\-* #\ ##0\ _z_ł_-;_-* &quot;-&quot;?\ _z_ł_-;_-@_-">
                  <c:v>9921</c:v>
                </c:pt>
                <c:pt idx="12" formatCode="_-* #\ ##0\ _z_ł_-;\-* #\ ##0\ _z_ł_-;_-* &quot;-&quot;?\ _z_ł_-;_-@_-">
                  <c:v>13244</c:v>
                </c:pt>
                <c:pt idx="13" formatCode="_-* #\ ##0\ _z_ł_-;\-* #\ ##0\ _z_ł_-;_-* &quot;-&quot;?\ _z_ł_-;_-@_-">
                  <c:v>8926</c:v>
                </c:pt>
                <c:pt idx="14" formatCode="_-* #\ ##0\ _z_ł_-;\-* #\ ##0\ _z_ł_-;_-* &quot;-&quot;?\ _z_ł_-;_-@_-">
                  <c:v>9858</c:v>
                </c:pt>
                <c:pt idx="15" formatCode="_-* #\ ##0\ _z_ł_-;\-* #\ ##0\ _z_ł_-;_-* &quot;-&quot;?\ _z_ł_-;_-@_-">
                  <c:v>8469</c:v>
                </c:pt>
                <c:pt idx="16" formatCode="_-* #\ ##0\ _z_ł_-;\-* #\ ##0\ _z_ł_-;_-* &quot;-&quot;?\ _z_ł_-;_-@_-">
                  <c:v>9076</c:v>
                </c:pt>
                <c:pt idx="17" formatCode="_-* #\ ##0\ _z_ł_-;\-* #\ ##0\ _z_ł_-;_-* &quot;-&quot;?\ _z_ł_-;_-@_-">
                  <c:v>9678</c:v>
                </c:pt>
              </c:numCache>
            </c:numRef>
          </c:val>
        </c:ser>
        <c:ser>
          <c:idx val="2"/>
          <c:order val="2"/>
          <c:tx>
            <c:strRef>
              <c:f>'Transport lotniczy'!$C$6</c:f>
              <c:strCache>
                <c:ptCount val="1"/>
                <c:pt idx="0">
                  <c:v>niekomercyjne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3.77662469610654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177086735125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009410114058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5527655817216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536204649616847E-3"/>
                  <c:y val="-3.04848990650362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4.37415484354776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3.7477895908172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3.8778620414383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3.6286996383516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3.75076502533957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4.1513843027686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536204649616847E-3"/>
                  <c:y val="-4.5821691643383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659760267258901E-16"/>
                  <c:y val="-4.51946732464894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4.25765842529857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8690875200952212E-16"/>
                  <c:y val="-4.67995097408398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7841496068649421E-2"/>
                  <c:y val="-6.34855627173151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3551119693656286E-2"/>
                  <c:y val="-6.75651027492531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'Transport lotniczy'!$D$3:$U$3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lotniczy'!$D$6:$U$6</c:f>
              <c:numCache>
                <c:formatCode>_(* #,##0_);_(* \(#,##0\);_(* "-"_);_(@_)</c:formatCode>
                <c:ptCount val="18"/>
                <c:pt idx="0">
                  <c:v>152</c:v>
                </c:pt>
                <c:pt idx="1">
                  <c:v>1366</c:v>
                </c:pt>
                <c:pt idx="2">
                  <c:v>1346</c:v>
                </c:pt>
                <c:pt idx="3">
                  <c:v>1466</c:v>
                </c:pt>
                <c:pt idx="4">
                  <c:v>1254</c:v>
                </c:pt>
                <c:pt idx="5">
                  <c:v>1106</c:v>
                </c:pt>
                <c:pt idx="6">
                  <c:v>976</c:v>
                </c:pt>
                <c:pt idx="7">
                  <c:v>992</c:v>
                </c:pt>
                <c:pt idx="8">
                  <c:v>1230</c:v>
                </c:pt>
                <c:pt idx="9">
                  <c:v>1152</c:v>
                </c:pt>
                <c:pt idx="10" formatCode="_-* #\ ##0\ _z_ł_-;\-* #\ ##0\ _z_ł_-;_-* &quot;-&quot;?\ _z_ł_-;_-@_-">
                  <c:v>988</c:v>
                </c:pt>
                <c:pt idx="11" formatCode="_-* #\ ##0\ _z_ł_-;\-* #\ ##0\ _z_ł_-;_-* &quot;-&quot;?\ _z_ł_-;_-@_-">
                  <c:v>1688</c:v>
                </c:pt>
                <c:pt idx="12" formatCode="_-* #\ ##0\ _z_ł_-;\-* #\ ##0\ _z_ł_-;_-* &quot;-&quot;?\ _z_ł_-;_-@_-">
                  <c:v>1522</c:v>
                </c:pt>
                <c:pt idx="13" formatCode="_-* #\ ##0\ _z_ł_-;\-* #\ ##0\ _z_ł_-;_-* &quot;-&quot;?\ _z_ł_-;_-@_-">
                  <c:v>2019</c:v>
                </c:pt>
                <c:pt idx="14" formatCode="_-* #\ ##0\ _z_ł_-;\-* #\ ##0\ _z_ł_-;_-* &quot;-&quot;?\ _z_ł_-;_-@_-">
                  <c:v>2211</c:v>
                </c:pt>
                <c:pt idx="15" formatCode="_-* #\ ##0\ _z_ł_-;\-* #\ ##0\ _z_ł_-;_-* &quot;-&quot;?\ _z_ł_-;_-@_-">
                  <c:v>2070</c:v>
                </c:pt>
                <c:pt idx="16" formatCode="_-* #\ ##0\ _z_ł_-;\-* #\ ##0\ _z_ł_-;_-* &quot;-&quot;?\ _z_ł_-;_-@_-">
                  <c:v>1960</c:v>
                </c:pt>
                <c:pt idx="17" formatCode="_-* #\ ##0\ _z_ł_-;\-* #\ ##0\ _z_ł_-;_-* &quot;-&quot;?\ _z_ł_-;_-@_-">
                  <c:v>1490</c:v>
                </c:pt>
              </c:numCache>
            </c:numRef>
          </c:val>
        </c:ser>
        <c:ser>
          <c:idx val="3"/>
          <c:order val="3"/>
          <c:tx>
            <c:strRef>
              <c:f>'Transport lotniczy'!$C$7</c:f>
              <c:strCache>
                <c:ptCount val="1"/>
                <c:pt idx="0">
                  <c:v>CARGO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6"/>
              <c:layout>
                <c:manualLayout>
                  <c:x val="2.0390281221313436E-2"/>
                  <c:y val="-4.760161570628428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'Transport lotniczy'!$D$3:$U$3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lotniczy'!$D$7:$U$7</c:f>
              <c:numCache>
                <c:formatCode>_(* #,##0_);_(* \(#,##0\);_(* "-"_);_(@_)</c:formatCode>
                <c:ptCount val="18"/>
                <c:pt idx="16" formatCode="_-* #\ ##0\ _z_ł_-;\-* #\ ##0\ _z_ł_-;_-* &quot;-&quot;?\ _z_ł_-;_-@_-">
                  <c:v>1512</c:v>
                </c:pt>
                <c:pt idx="17" formatCode="_-* #\ ##0\ _z_ł_-;\-* #\ ##0\ _z_ł_-;_-* &quot;-&quot;?\ _z_ł_-;_-@_-">
                  <c:v>1495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642488"/>
        <c:axId val="191635432"/>
      </c:barChart>
      <c:catAx>
        <c:axId val="19164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635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35432"/>
        <c:scaling>
          <c:orientation val="minMax"/>
          <c:max val="4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6424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1094926932401488E-2"/>
                <c:y val="1.6181280912725381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2.6910656620021543E-2"/>
          <c:y val="0.85545023696682465"/>
          <c:w val="0.30799442613669159"/>
          <c:h val="6.2858372625961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18612709395193E-2"/>
          <c:y val="8.5714485013218503E-2"/>
          <c:w val="0.93543068743439561"/>
          <c:h val="0.754763659699732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'Transport lotniczy'!$A$47:$C$47</c:f>
              <c:strCache>
                <c:ptCount val="3"/>
                <c:pt idx="0">
                  <c:v>nieregularny ruch lotniczy</c:v>
                </c:pt>
              </c:strCache>
            </c:strRef>
          </c:tx>
          <c:invertIfNegative val="0"/>
          <c:dLbls>
            <c:delete val="1"/>
          </c:dLbls>
          <c:cat>
            <c:numRef>
              <c:f>'Transport lotniczy'!$D$41:$U$41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lotniczy'!$D$47:$U$47</c:f>
              <c:numCache>
                <c:formatCode>#,##0</c:formatCode>
                <c:ptCount val="18"/>
                <c:pt idx="0">
                  <c:v>8535</c:v>
                </c:pt>
                <c:pt idx="1">
                  <c:v>11516</c:v>
                </c:pt>
                <c:pt idx="2">
                  <c:v>15642</c:v>
                </c:pt>
                <c:pt idx="3">
                  <c:v>22221</c:v>
                </c:pt>
                <c:pt idx="4">
                  <c:v>23710</c:v>
                </c:pt>
                <c:pt idx="5">
                  <c:v>38703</c:v>
                </c:pt>
                <c:pt idx="6">
                  <c:v>60256</c:v>
                </c:pt>
                <c:pt idx="7">
                  <c:v>112730</c:v>
                </c:pt>
                <c:pt idx="8">
                  <c:v>167977</c:v>
                </c:pt>
                <c:pt idx="9">
                  <c:v>154449</c:v>
                </c:pt>
                <c:pt idx="10">
                  <c:v>167024</c:v>
                </c:pt>
                <c:pt idx="11">
                  <c:v>187990</c:v>
                </c:pt>
                <c:pt idx="12">
                  <c:v>223619</c:v>
                </c:pt>
                <c:pt idx="13">
                  <c:v>183726</c:v>
                </c:pt>
                <c:pt idx="14">
                  <c:v>261140</c:v>
                </c:pt>
                <c:pt idx="15">
                  <c:v>233633</c:v>
                </c:pt>
                <c:pt idx="16">
                  <c:v>210918</c:v>
                </c:pt>
                <c:pt idx="17">
                  <c:v>276338</c:v>
                </c:pt>
              </c:numCache>
            </c:numRef>
          </c:val>
        </c:ser>
        <c:ser>
          <c:idx val="0"/>
          <c:order val="1"/>
          <c:tx>
            <c:strRef>
              <c:f>'Transport lotniczy'!$A$44:$C$44</c:f>
              <c:strCache>
                <c:ptCount val="3"/>
                <c:pt idx="0">
                  <c:v>regularny ruch lotniczy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elete val="1"/>
          </c:dLbls>
          <c:cat>
            <c:numRef>
              <c:f>'Transport lotniczy'!$D$41:$U$41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lotniczy'!$D$44:$U$44</c:f>
              <c:numCache>
                <c:formatCode>#,##0</c:formatCode>
                <c:ptCount val="18"/>
                <c:pt idx="0">
                  <c:v>570210</c:v>
                </c:pt>
                <c:pt idx="1">
                  <c:v>342554</c:v>
                </c:pt>
                <c:pt idx="2">
                  <c:v>302366</c:v>
                </c:pt>
                <c:pt idx="3">
                  <c:v>344521</c:v>
                </c:pt>
                <c:pt idx="4">
                  <c:v>461895</c:v>
                </c:pt>
                <c:pt idx="5">
                  <c:v>630176</c:v>
                </c:pt>
                <c:pt idx="6">
                  <c:v>1189497</c:v>
                </c:pt>
                <c:pt idx="7">
                  <c:v>1590248</c:v>
                </c:pt>
                <c:pt idx="8">
                  <c:v>1783085</c:v>
                </c:pt>
                <c:pt idx="9">
                  <c:v>1743455</c:v>
                </c:pt>
                <c:pt idx="10">
                  <c:v>2047904</c:v>
                </c:pt>
                <c:pt idx="11">
                  <c:v>2267823</c:v>
                </c:pt>
                <c:pt idx="12">
                  <c:v>2744653</c:v>
                </c:pt>
                <c:pt idx="13">
                  <c:v>2685129</c:v>
                </c:pt>
                <c:pt idx="14">
                  <c:v>3017028</c:v>
                </c:pt>
                <c:pt idx="15">
                  <c:v>3463196</c:v>
                </c:pt>
                <c:pt idx="16">
                  <c:v>3789734</c:v>
                </c:pt>
                <c:pt idx="17">
                  <c:v>4334266</c:v>
                </c:pt>
              </c:numCache>
            </c:numRef>
          </c:val>
        </c:ser>
        <c:ser>
          <c:idx val="2"/>
          <c:order val="2"/>
          <c:tx>
            <c:strRef>
              <c:f>'Transport lotniczy'!$A$45:$C$45</c:f>
              <c:strCache>
                <c:ptCount val="3"/>
                <c:pt idx="0">
                  <c:v>krajowy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elete val="1"/>
          </c:dLbls>
          <c:cat>
            <c:numRef>
              <c:f>'Transport lotniczy'!$D$41:$U$41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lotniczy'!$D$45:$U$45</c:f>
              <c:numCache>
                <c:formatCode>#,##0</c:formatCode>
                <c:ptCount val="18"/>
                <c:pt idx="0">
                  <c:v>389923</c:v>
                </c:pt>
                <c:pt idx="1">
                  <c:v>149949</c:v>
                </c:pt>
                <c:pt idx="2">
                  <c:v>152648</c:v>
                </c:pt>
                <c:pt idx="3">
                  <c:v>181701</c:v>
                </c:pt>
                <c:pt idx="4">
                  <c:v>192992</c:v>
                </c:pt>
                <c:pt idx="5">
                  <c:v>191553</c:v>
                </c:pt>
                <c:pt idx="6">
                  <c:v>229964</c:v>
                </c:pt>
                <c:pt idx="7">
                  <c:v>268423</c:v>
                </c:pt>
                <c:pt idx="8">
                  <c:v>242864</c:v>
                </c:pt>
                <c:pt idx="9">
                  <c:v>226178</c:v>
                </c:pt>
                <c:pt idx="10">
                  <c:v>236403</c:v>
                </c:pt>
                <c:pt idx="11">
                  <c:v>289848</c:v>
                </c:pt>
                <c:pt idx="12">
                  <c:v>653249</c:v>
                </c:pt>
                <c:pt idx="13">
                  <c:v>351709</c:v>
                </c:pt>
                <c:pt idx="14">
                  <c:v>443054</c:v>
                </c:pt>
                <c:pt idx="15">
                  <c:v>450061</c:v>
                </c:pt>
                <c:pt idx="16">
                  <c:v>534806</c:v>
                </c:pt>
                <c:pt idx="17">
                  <c:v>636630</c:v>
                </c:pt>
              </c:numCache>
            </c:numRef>
          </c:val>
        </c:ser>
        <c:ser>
          <c:idx val="4"/>
          <c:order val="3"/>
          <c:tx>
            <c:strRef>
              <c:f>'Transport lotniczy'!$A$46:$C$46</c:f>
              <c:strCache>
                <c:ptCount val="3"/>
                <c:pt idx="0">
                  <c:v>zagraniczny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elete val="1"/>
          </c:dLbls>
          <c:cat>
            <c:numRef>
              <c:f>'Transport lotniczy'!$D$41:$U$41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lotniczy'!$D$46:$U$46</c:f>
              <c:numCache>
                <c:formatCode>#,##0</c:formatCode>
                <c:ptCount val="18"/>
                <c:pt idx="0">
                  <c:v>180287</c:v>
                </c:pt>
                <c:pt idx="1">
                  <c:v>192605</c:v>
                </c:pt>
                <c:pt idx="2">
                  <c:v>149718</c:v>
                </c:pt>
                <c:pt idx="3">
                  <c:v>162820</c:v>
                </c:pt>
                <c:pt idx="4">
                  <c:v>268903</c:v>
                </c:pt>
                <c:pt idx="5">
                  <c:v>438623</c:v>
                </c:pt>
                <c:pt idx="6">
                  <c:v>959533</c:v>
                </c:pt>
                <c:pt idx="7">
                  <c:v>1321825</c:v>
                </c:pt>
                <c:pt idx="8">
                  <c:v>1540221</c:v>
                </c:pt>
                <c:pt idx="9">
                  <c:v>1517277</c:v>
                </c:pt>
                <c:pt idx="10">
                  <c:v>1811501</c:v>
                </c:pt>
                <c:pt idx="11">
                  <c:v>1977975</c:v>
                </c:pt>
                <c:pt idx="12">
                  <c:v>2091404</c:v>
                </c:pt>
                <c:pt idx="13">
                  <c:v>2333420</c:v>
                </c:pt>
                <c:pt idx="14">
                  <c:v>2573974</c:v>
                </c:pt>
                <c:pt idx="15">
                  <c:v>3013135</c:v>
                </c:pt>
                <c:pt idx="16">
                  <c:v>3254928</c:v>
                </c:pt>
                <c:pt idx="17">
                  <c:v>3697636</c:v>
                </c:pt>
              </c:numCache>
            </c:numRef>
          </c:val>
        </c:ser>
        <c:ser>
          <c:idx val="3"/>
          <c:order val="4"/>
          <c:tx>
            <c:strRef>
              <c:f>'Transport lotniczy'!$A$42:$C$42</c:f>
              <c:strCache>
                <c:ptCount val="3"/>
                <c:pt idx="0">
                  <c:v>wszystkie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'Transport lotniczy'!$D$41:$U$41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lotniczy'!$D$42:$U$42</c:f>
              <c:numCache>
                <c:formatCode>#,##0</c:formatCode>
                <c:ptCount val="18"/>
                <c:pt idx="0">
                  <c:v>585574</c:v>
                </c:pt>
                <c:pt idx="1">
                  <c:v>354921</c:v>
                </c:pt>
                <c:pt idx="2">
                  <c:v>318186</c:v>
                </c:pt>
                <c:pt idx="3">
                  <c:v>367411</c:v>
                </c:pt>
                <c:pt idx="4">
                  <c:v>487640</c:v>
                </c:pt>
                <c:pt idx="5">
                  <c:v>673172</c:v>
                </c:pt>
                <c:pt idx="6">
                  <c:v>1256014</c:v>
                </c:pt>
                <c:pt idx="7">
                  <c:v>1715758</c:v>
                </c:pt>
                <c:pt idx="8">
                  <c:v>1954177</c:v>
                </c:pt>
                <c:pt idx="9">
                  <c:v>1910670</c:v>
                </c:pt>
                <c:pt idx="10">
                  <c:v>2231610</c:v>
                </c:pt>
                <c:pt idx="11">
                  <c:v>2463222</c:v>
                </c:pt>
                <c:pt idx="12">
                  <c:v>2976227</c:v>
                </c:pt>
                <c:pt idx="13">
                  <c:v>2877403</c:v>
                </c:pt>
                <c:pt idx="14">
                  <c:v>3288435</c:v>
                </c:pt>
                <c:pt idx="15">
                  <c:v>3706180</c:v>
                </c:pt>
                <c:pt idx="16">
                  <c:v>4004081</c:v>
                </c:pt>
                <c:pt idx="17">
                  <c:v>4611714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91638960"/>
        <c:axId val="191635040"/>
      </c:barChart>
      <c:catAx>
        <c:axId val="19163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63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3504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6389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77911037475788E-2"/>
                <c:y val="1.1904789585169303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9.2336103416435819E-2"/>
          <c:y val="0.88075313807531386"/>
          <c:w val="0.87811634349030476"/>
          <c:h val="0.11297071129707115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727E-2"/>
          <c:y val="5.746900685033459E-2"/>
          <c:w val="0.8690899347062877"/>
          <c:h val="0.744616208688202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'Gospodarka morska'!$A$5:$C$5</c:f>
              <c:strCache>
                <c:ptCount val="3"/>
                <c:pt idx="0">
                  <c:v>Obroty ładunkowe w porcie morskim 
(w tonach)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dLbl>
              <c:idx val="0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morska'!$D$5:$R$5</c:f>
              <c:numCache>
                <c:formatCode>#,##0</c:formatCode>
                <c:ptCount val="15"/>
                <c:pt idx="0">
                  <c:v>21292996</c:v>
                </c:pt>
                <c:pt idx="1">
                  <c:v>23314926</c:v>
                </c:pt>
                <c:pt idx="2">
                  <c:v>23341022</c:v>
                </c:pt>
                <c:pt idx="3">
                  <c:v>22407129</c:v>
                </c:pt>
                <c:pt idx="4">
                  <c:v>19826332</c:v>
                </c:pt>
                <c:pt idx="5">
                  <c:v>17781002</c:v>
                </c:pt>
                <c:pt idx="6">
                  <c:v>18862891</c:v>
                </c:pt>
                <c:pt idx="7">
                  <c:v>27182097</c:v>
                </c:pt>
                <c:pt idx="8">
                  <c:v>25305488</c:v>
                </c:pt>
                <c:pt idx="9">
                  <c:v>26898136</c:v>
                </c:pt>
                <c:pt idx="10">
                  <c:v>30259295</c:v>
                </c:pt>
                <c:pt idx="11">
                  <c:v>32277558</c:v>
                </c:pt>
                <c:pt idx="12">
                  <c:v>35913639</c:v>
                </c:pt>
                <c:pt idx="13">
                  <c:v>37288969</c:v>
                </c:pt>
                <c:pt idx="14">
                  <c:v>40613784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525861208"/>
        <c:axId val="525860424"/>
      </c:barChart>
      <c:catAx>
        <c:axId val="525861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525860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5860424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5258612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825314067967588E-2"/>
                <c:y val="2.1963664240786927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8.7008370343093874E-2"/>
          <c:y val="0.86445432288878321"/>
          <c:w val="0.86889153754469695"/>
          <c:h val="0.133025510848577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40627094973809E-2"/>
          <c:y val="2.5830258302583051E-2"/>
          <c:w val="0.76340413229819337"/>
          <c:h val="0.9117566359856016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'Gospodarka morska'!$A$13:$C$13</c:f>
              <c:strCache>
                <c:ptCount val="3"/>
                <c:pt idx="0">
                  <c:v>drobnica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morska'!$D$13:$R$13</c:f>
              <c:numCache>
                <c:formatCode>#\ ##0.0</c:formatCode>
                <c:ptCount val="15"/>
                <c:pt idx="0">
                  <c:v>10.792548873817474</c:v>
                </c:pt>
                <c:pt idx="1">
                  <c:v>11.021081516621583</c:v>
                </c:pt>
                <c:pt idx="2">
                  <c:v>8.3108057564917246</c:v>
                </c:pt>
                <c:pt idx="3">
                  <c:v>8.7773538501965156</c:v>
                </c:pt>
                <c:pt idx="4">
                  <c:v>11.794879658022472</c:v>
                </c:pt>
                <c:pt idx="5">
                  <c:v>17.208799594083619</c:v>
                </c:pt>
                <c:pt idx="6">
                  <c:v>18.333027530085396</c:v>
                </c:pt>
                <c:pt idx="7">
                  <c:v>22.559068934232705</c:v>
                </c:pt>
                <c:pt idx="8">
                  <c:v>28.849425863670362</c:v>
                </c:pt>
                <c:pt idx="9">
                  <c:v>33.04325251385449</c:v>
                </c:pt>
                <c:pt idx="10">
                  <c:v>34.746139987729393</c:v>
                </c:pt>
                <c:pt idx="11">
                  <c:v>34.791120195648013</c:v>
                </c:pt>
                <c:pt idx="12">
                  <c:v>32.896123392007141</c:v>
                </c:pt>
                <c:pt idx="13">
                  <c:v>39.017211765763761</c:v>
                </c:pt>
                <c:pt idx="14">
                  <c:v>44.448333107794141</c:v>
                </c:pt>
              </c:numCache>
            </c:numRef>
          </c:val>
        </c:ser>
        <c:ser>
          <c:idx val="0"/>
          <c:order val="1"/>
          <c:tx>
            <c:strRef>
              <c:f>'Gospodarka morska'!$A$12:$C$12</c:f>
              <c:strCache>
                <c:ptCount val="3"/>
                <c:pt idx="0">
                  <c:v>zboże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morska'!$D$12:$R$12</c:f>
              <c:numCache>
                <c:formatCode>#\ ##0.0</c:formatCode>
                <c:ptCount val="15"/>
                <c:pt idx="0">
                  <c:v>1.8637302143859886</c:v>
                </c:pt>
                <c:pt idx="1">
                  <c:v>1.7302821377172717</c:v>
                </c:pt>
                <c:pt idx="2">
                  <c:v>1.4519201429997366</c:v>
                </c:pt>
                <c:pt idx="3">
                  <c:v>1.9617685067997781</c:v>
                </c:pt>
                <c:pt idx="4">
                  <c:v>3.8858624984187697</c:v>
                </c:pt>
                <c:pt idx="5">
                  <c:v>3.6384057546363251</c:v>
                </c:pt>
                <c:pt idx="6">
                  <c:v>5.092474955191121</c:v>
                </c:pt>
                <c:pt idx="7">
                  <c:v>2.8737738666740831</c:v>
                </c:pt>
                <c:pt idx="8">
                  <c:v>3.2250830333720497</c:v>
                </c:pt>
                <c:pt idx="9">
                  <c:v>3.7831952370231154</c:v>
                </c:pt>
                <c:pt idx="10">
                  <c:v>4.8892183377041665</c:v>
                </c:pt>
                <c:pt idx="11">
                  <c:v>5.0475070016139387</c:v>
                </c:pt>
                <c:pt idx="12">
                  <c:v>4.0523295341917311</c:v>
                </c:pt>
                <c:pt idx="13">
                  <c:v>3.0785324206737923</c:v>
                </c:pt>
                <c:pt idx="14">
                  <c:v>1.9061730372131787</c:v>
                </c:pt>
              </c:numCache>
            </c:numRef>
          </c:val>
        </c:ser>
        <c:ser>
          <c:idx val="2"/>
          <c:order val="2"/>
          <c:tx>
            <c:strRef>
              <c:f>'Gospodarka morska'!$A$14:$C$14</c:f>
              <c:strCache>
                <c:ptCount val="3"/>
                <c:pt idx="0">
                  <c:v>inne masowe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morska'!$D$14:$R$14</c:f>
              <c:numCache>
                <c:formatCode>#\ ##0.0</c:formatCode>
                <c:ptCount val="15"/>
                <c:pt idx="0">
                  <c:v>12.588778018837743</c:v>
                </c:pt>
                <c:pt idx="1">
                  <c:v>11.235116079716487</c:v>
                </c:pt>
                <c:pt idx="2">
                  <c:v>11.545389914803216</c:v>
                </c:pt>
                <c:pt idx="3">
                  <c:v>13.148168156661214</c:v>
                </c:pt>
                <c:pt idx="4">
                  <c:v>16.311484141393375</c:v>
                </c:pt>
                <c:pt idx="5">
                  <c:v>14.806988942467921</c:v>
                </c:pt>
                <c:pt idx="6">
                  <c:v>11.842845298740261</c:v>
                </c:pt>
                <c:pt idx="7">
                  <c:v>9.8842079770372386</c:v>
                </c:pt>
                <c:pt idx="8">
                  <c:v>19.80497669122208</c:v>
                </c:pt>
                <c:pt idx="9">
                  <c:v>16.089297042739318</c:v>
                </c:pt>
                <c:pt idx="10">
                  <c:v>8.7588887976405267</c:v>
                </c:pt>
                <c:pt idx="11">
                  <c:v>11.193873464653057</c:v>
                </c:pt>
                <c:pt idx="12">
                  <c:v>9.5944802474625313</c:v>
                </c:pt>
                <c:pt idx="13">
                  <c:v>9.9290570356075012</c:v>
                </c:pt>
                <c:pt idx="14">
                  <c:v>8.7063347754053151</c:v>
                </c:pt>
              </c:numCache>
            </c:numRef>
          </c:val>
        </c:ser>
        <c:ser>
          <c:idx val="3"/>
          <c:order val="3"/>
          <c:tx>
            <c:strRef>
              <c:f>'Gospodarka morska'!$A$15:$C$15</c:f>
              <c:strCache>
                <c:ptCount val="3"/>
                <c:pt idx="0">
                  <c:v>węgiel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morska'!$D$15:$R$15</c:f>
              <c:numCache>
                <c:formatCode>#\ ##0.0</c:formatCode>
                <c:ptCount val="15"/>
                <c:pt idx="0">
                  <c:v>27.831658823399017</c:v>
                </c:pt>
                <c:pt idx="1">
                  <c:v>25.395079529739878</c:v>
                </c:pt>
                <c:pt idx="2">
                  <c:v>29.653851489450634</c:v>
                </c:pt>
                <c:pt idx="3">
                  <c:v>18.436230719250108</c:v>
                </c:pt>
                <c:pt idx="4">
                  <c:v>9.5474493214377727</c:v>
                </c:pt>
                <c:pt idx="5">
                  <c:v>6.1199588189686942</c:v>
                </c:pt>
                <c:pt idx="6">
                  <c:v>14.400655763742684</c:v>
                </c:pt>
                <c:pt idx="7">
                  <c:v>11.702331133613422</c:v>
                </c:pt>
                <c:pt idx="8">
                  <c:v>7.0706362193054719</c:v>
                </c:pt>
                <c:pt idx="9">
                  <c:v>7.1521126965823951</c:v>
                </c:pt>
                <c:pt idx="10">
                  <c:v>15.166427373803653</c:v>
                </c:pt>
                <c:pt idx="11">
                  <c:v>10.29308351022094</c:v>
                </c:pt>
                <c:pt idx="12">
                  <c:v>12.496372199987865</c:v>
                </c:pt>
                <c:pt idx="13">
                  <c:v>13.625772275977917</c:v>
                </c:pt>
                <c:pt idx="14">
                  <c:v>12.516159538347868</c:v>
                </c:pt>
              </c:numCache>
            </c:numRef>
          </c:val>
        </c:ser>
        <c:ser>
          <c:idx val="4"/>
          <c:order val="4"/>
          <c:tx>
            <c:strRef>
              <c:f>'Gospodarka morska'!$A$16:$C$16</c:f>
              <c:strCache>
                <c:ptCount val="3"/>
                <c:pt idx="0">
                  <c:v>paliwa płynne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morska'!$D$16:$R$16</c:f>
              <c:numCache>
                <c:formatCode>#\ ##0.0</c:formatCode>
                <c:ptCount val="15"/>
                <c:pt idx="0">
                  <c:v>46.92328406955977</c:v>
                </c:pt>
                <c:pt idx="1">
                  <c:v>50.618440736204782</c:v>
                </c:pt>
                <c:pt idx="2">
                  <c:v>49.038032696254689</c:v>
                </c:pt>
                <c:pt idx="3">
                  <c:v>57.676478767092391</c:v>
                </c:pt>
                <c:pt idx="4">
                  <c:v>58.460324380727613</c:v>
                </c:pt>
                <c:pt idx="5">
                  <c:v>58.225846889843439</c:v>
                </c:pt>
                <c:pt idx="6">
                  <c:v>50.330996452240541</c:v>
                </c:pt>
                <c:pt idx="7">
                  <c:v>52.980618088442554</c:v>
                </c:pt>
                <c:pt idx="8">
                  <c:v>41.049878192430036</c:v>
                </c:pt>
                <c:pt idx="9">
                  <c:v>39.932142509800677</c:v>
                </c:pt>
                <c:pt idx="10">
                  <c:v>36.439325503122269</c:v>
                </c:pt>
                <c:pt idx="11">
                  <c:v>38.674415827864053</c:v>
                </c:pt>
                <c:pt idx="12">
                  <c:v>40.96069462635073</c:v>
                </c:pt>
                <c:pt idx="13">
                  <c:v>34.349426501977035</c:v>
                </c:pt>
                <c:pt idx="14">
                  <c:v>32.422999541239491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5866304"/>
        <c:axId val="525861600"/>
      </c:barChart>
      <c:catAx>
        <c:axId val="5258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5861600"/>
        <c:crosses val="autoZero"/>
        <c:auto val="1"/>
        <c:lblAlgn val="ctr"/>
        <c:lblOffset val="100"/>
        <c:noMultiLvlLbl val="0"/>
      </c:catAx>
      <c:valAx>
        <c:axId val="525861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52586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37864077669899"/>
          <c:y val="0.17773019271948623"/>
          <c:w val="0.15412621359223316"/>
          <c:h val="0.6081370449678801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727E-2"/>
          <c:y val="5.746900685033459E-2"/>
          <c:w val="0.8690899347062877"/>
          <c:h val="0.744616208688202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'Gospodarka morska'!$A$17:$C$17</c:f>
              <c:strCache>
                <c:ptCount val="3"/>
                <c:pt idx="0">
                  <c:v>Przeładunki kontenerów (w TEU)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dLbl>
              <c:idx val="0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morska'!$D$17:$R$17</c:f>
              <c:numCache>
                <c:formatCode>#,##0</c:formatCode>
                <c:ptCount val="15"/>
                <c:pt idx="0">
                  <c:v>22537</c:v>
                </c:pt>
                <c:pt idx="1">
                  <c:v>43739</c:v>
                </c:pt>
                <c:pt idx="2">
                  <c:v>70014</c:v>
                </c:pt>
                <c:pt idx="3">
                  <c:v>78364</c:v>
                </c:pt>
                <c:pt idx="4">
                  <c:v>96873</c:v>
                </c:pt>
                <c:pt idx="5">
                  <c:v>185661</c:v>
                </c:pt>
                <c:pt idx="6">
                  <c:v>240623</c:v>
                </c:pt>
                <c:pt idx="7">
                  <c:v>511876</c:v>
                </c:pt>
                <c:pt idx="8">
                  <c:v>685643</c:v>
                </c:pt>
                <c:pt idx="9">
                  <c:v>928905</c:v>
                </c:pt>
                <c:pt idx="10">
                  <c:v>1177623</c:v>
                </c:pt>
                <c:pt idx="11">
                  <c:v>1212054</c:v>
                </c:pt>
                <c:pt idx="12">
                  <c:v>1091202</c:v>
                </c:pt>
                <c:pt idx="13">
                  <c:v>1299373</c:v>
                </c:pt>
                <c:pt idx="14">
                  <c:v>1580508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533155352"/>
        <c:axId val="533153784"/>
      </c:barChart>
      <c:catAx>
        <c:axId val="533155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533153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3153784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5331553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825314067967588E-2"/>
                <c:y val="2.1963664240786927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8.7008370343093874E-2"/>
          <c:y val="0.86445432288878321"/>
          <c:w val="0.86889153754469695"/>
          <c:h val="0.133025510848577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79653042253513E-2"/>
          <c:y val="3.7950170786803537E-2"/>
          <c:w val="0.72211760372058764"/>
          <c:h val="0.87641930952662273"/>
        </c:manualLayout>
      </c:layout>
      <c:lineChart>
        <c:grouping val="standard"/>
        <c:varyColors val="0"/>
        <c:ser>
          <c:idx val="0"/>
          <c:order val="0"/>
          <c:tx>
            <c:strRef>
              <c:f>'Komunikacja miejska'!$A$55:$C$55</c:f>
              <c:strCache>
                <c:ptCount val="3"/>
                <c:pt idx="0">
                  <c:v>Samochody osobowe zarejestrowane w Gdańsku - zmiana r./r. (w %)</c:v>
                </c:pt>
              </c:strCache>
            </c:strRef>
          </c:tx>
          <c:spPr>
            <a:ln w="79375" cmpd="tri">
              <a:headEnd type="oval" w="sm" len="sm"/>
              <a:tailEnd type="triangle" w="med" len="med"/>
            </a:ln>
          </c:spPr>
          <c:marker>
            <c:symbol val="circle"/>
            <c:size val="7"/>
          </c:marker>
          <c:dLbls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'Komunikacja miejska'!$D$54:$L$54</c:f>
              <c:strCache>
                <c:ptCount val="9"/>
                <c:pt idx="0">
                  <c:v>2009/2008</c:v>
                </c:pt>
                <c:pt idx="1">
                  <c:v>2010/2009</c:v>
                </c:pt>
                <c:pt idx="2">
                  <c:v>2011/2010</c:v>
                </c:pt>
                <c:pt idx="3">
                  <c:v>2012/2011</c:v>
                </c:pt>
                <c:pt idx="4">
                  <c:v>2013/2012</c:v>
                </c:pt>
                <c:pt idx="5">
                  <c:v>2014/2013</c:v>
                </c:pt>
                <c:pt idx="6">
                  <c:v>2015/2014</c:v>
                </c:pt>
                <c:pt idx="7">
                  <c:v>2016/2015</c:v>
                </c:pt>
                <c:pt idx="8">
                  <c:v>2017/2016</c:v>
                </c:pt>
              </c:strCache>
            </c:strRef>
          </c:cat>
          <c:val>
            <c:numRef>
              <c:f>'Komunikacja miejska'!$D$55:$L$55</c:f>
              <c:numCache>
                <c:formatCode>0%</c:formatCode>
                <c:ptCount val="9"/>
                <c:pt idx="0">
                  <c:v>0.98535674400715478</c:v>
                </c:pt>
                <c:pt idx="1">
                  <c:v>1.0294960002633571</c:v>
                </c:pt>
                <c:pt idx="2">
                  <c:v>1.0445751926582036</c:v>
                </c:pt>
                <c:pt idx="3">
                  <c:v>1.024030367037071</c:v>
                </c:pt>
                <c:pt idx="4">
                  <c:v>1.0317896858611912</c:v>
                </c:pt>
                <c:pt idx="5">
                  <c:v>1.036989669216251</c:v>
                </c:pt>
                <c:pt idx="6">
                  <c:v>1.0184837055219622</c:v>
                </c:pt>
                <c:pt idx="7">
                  <c:v>1.0397059284572217</c:v>
                </c:pt>
                <c:pt idx="8">
                  <c:v>1.0381066533990682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'Komunikacja miejska'!$A$56:$C$56</c:f>
              <c:strCache>
                <c:ptCount val="3"/>
                <c:pt idx="0">
                  <c:v>Liczba przewiezionych pasażerów komunikacją miejską w Gdańsku - zmiana r./r. (w %)</c:v>
                </c:pt>
              </c:strCache>
            </c:strRef>
          </c:tx>
          <c:spPr>
            <a:ln w="79375" cmpd="tri">
              <a:headEnd type="oval" w="sm" len="sm"/>
              <a:tailEnd type="triangle"/>
            </a:ln>
          </c:spPr>
          <c:marker>
            <c:symbol val="circle"/>
            <c:size val="8"/>
          </c:marker>
          <c:dLbls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'Komunikacja miejska'!$D$54:$L$54</c:f>
              <c:strCache>
                <c:ptCount val="9"/>
                <c:pt idx="0">
                  <c:v>2009/2008</c:v>
                </c:pt>
                <c:pt idx="1">
                  <c:v>2010/2009</c:v>
                </c:pt>
                <c:pt idx="2">
                  <c:v>2011/2010</c:v>
                </c:pt>
                <c:pt idx="3">
                  <c:v>2012/2011</c:v>
                </c:pt>
                <c:pt idx="4">
                  <c:v>2013/2012</c:v>
                </c:pt>
                <c:pt idx="5">
                  <c:v>2014/2013</c:v>
                </c:pt>
                <c:pt idx="6">
                  <c:v>2015/2014</c:v>
                </c:pt>
                <c:pt idx="7">
                  <c:v>2016/2015</c:v>
                </c:pt>
                <c:pt idx="8">
                  <c:v>2017/2016</c:v>
                </c:pt>
              </c:strCache>
            </c:strRef>
          </c:cat>
          <c:val>
            <c:numRef>
              <c:f>'Komunikacja miejska'!$D$56:$L$56</c:f>
              <c:numCache>
                <c:formatCode>0%</c:formatCode>
                <c:ptCount val="9"/>
                <c:pt idx="0">
                  <c:v>0.97686715135492397</c:v>
                </c:pt>
                <c:pt idx="1">
                  <c:v>1.0683355886332881</c:v>
                </c:pt>
                <c:pt idx="2">
                  <c:v>0.99493350221659271</c:v>
                </c:pt>
                <c:pt idx="3">
                  <c:v>1.0330999363462763</c:v>
                </c:pt>
                <c:pt idx="4">
                  <c:v>1.0351201478743068</c:v>
                </c:pt>
                <c:pt idx="5">
                  <c:v>1.0172619047619047</c:v>
                </c:pt>
                <c:pt idx="6">
                  <c:v>1.0210649502633118</c:v>
                </c:pt>
                <c:pt idx="7">
                  <c:v>1.0051575931232093</c:v>
                </c:pt>
                <c:pt idx="8">
                  <c:v>1.0012415735461802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778576"/>
        <c:axId val="603780536"/>
      </c:lineChart>
      <c:catAx>
        <c:axId val="60377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3780536"/>
        <c:crosses val="autoZero"/>
        <c:auto val="1"/>
        <c:lblAlgn val="ctr"/>
        <c:lblOffset val="100"/>
        <c:noMultiLvlLbl val="0"/>
      </c:catAx>
      <c:valAx>
        <c:axId val="603780536"/>
        <c:scaling>
          <c:orientation val="minMax"/>
          <c:max val="1.1000000000000001"/>
          <c:min val="0.95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03778576"/>
        <c:crosses val="autoZero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0.79749330017958286"/>
          <c:y val="0.21230773868367528"/>
          <c:w val="0.19494221117097205"/>
          <c:h val="0.6095658373640239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28575</xdr:rowOff>
    </xdr:from>
    <xdr:to>
      <xdr:col>12</xdr:col>
      <xdr:colOff>11205</xdr:colOff>
      <xdr:row>52</xdr:row>
      <xdr:rowOff>0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23112</xdr:rowOff>
    </xdr:from>
    <xdr:to>
      <xdr:col>10</xdr:col>
      <xdr:colOff>595312</xdr:colOff>
      <xdr:row>52</xdr:row>
      <xdr:rowOff>11206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726282</xdr:colOff>
      <xdr:row>21</xdr:row>
      <xdr:rowOff>95250</xdr:rowOff>
    </xdr:from>
    <xdr:to>
      <xdr:col>19</xdr:col>
      <xdr:colOff>642937</xdr:colOff>
      <xdr:row>51</xdr:row>
      <xdr:rowOff>154782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14</xdr:col>
      <xdr:colOff>750093</xdr:colOff>
      <xdr:row>35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35718</xdr:rowOff>
    </xdr:from>
    <xdr:to>
      <xdr:col>17</xdr:col>
      <xdr:colOff>714375</xdr:colOff>
      <xdr:row>81</xdr:row>
      <xdr:rowOff>19049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8</xdr:col>
      <xdr:colOff>869156</xdr:colOff>
      <xdr:row>50</xdr:row>
      <xdr:rowOff>38100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</xdr:colOff>
      <xdr:row>54</xdr:row>
      <xdr:rowOff>95250</xdr:rowOff>
    </xdr:from>
    <xdr:to>
      <xdr:col>13</xdr:col>
      <xdr:colOff>452437</xdr:colOff>
      <xdr:row>92</xdr:row>
      <xdr:rowOff>0</xdr:rowOff>
    </xdr:to>
    <xdr:graphicFrame macro="">
      <xdr:nvGraphicFramePr>
        <xdr:cNvPr id="5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</xdr:colOff>
      <xdr:row>24</xdr:row>
      <xdr:rowOff>0</xdr:rowOff>
    </xdr:from>
    <xdr:to>
      <xdr:col>19</xdr:col>
      <xdr:colOff>0</xdr:colOff>
      <xdr:row>50</xdr:row>
      <xdr:rowOff>28575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58</xdr:row>
      <xdr:rowOff>47625</xdr:rowOff>
    </xdr:from>
    <xdr:to>
      <xdr:col>11</xdr:col>
      <xdr:colOff>702468</xdr:colOff>
      <xdr:row>81</xdr:row>
      <xdr:rowOff>154782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22</xdr:row>
      <xdr:rowOff>56028</xdr:rowOff>
    </xdr:from>
    <xdr:to>
      <xdr:col>17</xdr:col>
      <xdr:colOff>142875</xdr:colOff>
      <xdr:row>50</xdr:row>
      <xdr:rowOff>156881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werowygdansk.pl/start,168.html" TargetMode="External"/><Relationship Id="rId1" Type="http://schemas.openxmlformats.org/officeDocument/2006/relationships/hyperlink" Target="http://www.rowerowygdansk.pl/start,169,170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85" zoomScaleNormal="85" zoomScalePageLayoutView="80" workbookViewId="0">
      <selection sqref="A1:N1"/>
    </sheetView>
  </sheetViews>
  <sheetFormatPr defaultRowHeight="12.75" x14ac:dyDescent="0.2"/>
  <cols>
    <col min="1" max="1" width="18.42578125" style="1" customWidth="1"/>
    <col min="2" max="2" width="13.7109375" style="1" customWidth="1"/>
    <col min="3" max="3" width="14.7109375" style="1" customWidth="1"/>
    <col min="4" max="11" width="13.28515625" style="1" customWidth="1"/>
    <col min="12" max="13" width="11" style="1" customWidth="1"/>
    <col min="14" max="14" width="10.85546875" style="1" customWidth="1"/>
    <col min="15" max="16" width="12" style="1" customWidth="1"/>
    <col min="17" max="17" width="13.42578125" style="1" customWidth="1"/>
    <col min="18" max="16384" width="9.140625" style="1"/>
  </cols>
  <sheetData>
    <row r="1" spans="1:15" ht="26.25" customHeight="1" x14ac:dyDescent="0.2">
      <c r="A1" s="162" t="s">
        <v>26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5" ht="15.75" customHeight="1" x14ac:dyDescent="0.2"/>
    <row r="3" spans="1:15" s="3" customFormat="1" ht="18.75" customHeight="1" x14ac:dyDescent="0.2">
      <c r="A3" s="116" t="s">
        <v>123</v>
      </c>
      <c r="B3" s="116"/>
      <c r="C3" s="116"/>
      <c r="D3" s="116"/>
      <c r="E3" s="116"/>
      <c r="F3" s="130"/>
      <c r="G3" s="130"/>
      <c r="H3" s="130"/>
      <c r="I3" s="130"/>
      <c r="J3" s="33"/>
      <c r="K3" s="33"/>
      <c r="L3" s="33"/>
      <c r="M3" s="33"/>
      <c r="N3" s="33"/>
      <c r="O3" s="33"/>
    </row>
    <row r="4" spans="1:15" s="3" customFormat="1" ht="30.75" customHeight="1" x14ac:dyDescent="0.2">
      <c r="A4" s="139" t="s">
        <v>54</v>
      </c>
      <c r="B4" s="139"/>
      <c r="C4" s="139"/>
      <c r="D4" s="139"/>
      <c r="E4" s="139"/>
      <c r="F4" s="86">
        <v>2011</v>
      </c>
      <c r="G4" s="88">
        <v>2012</v>
      </c>
      <c r="H4" s="88">
        <v>2013</v>
      </c>
      <c r="I4" s="88">
        <v>2014</v>
      </c>
      <c r="J4" s="88">
        <v>2015</v>
      </c>
      <c r="K4" s="88">
        <v>2016</v>
      </c>
      <c r="L4" s="88">
        <v>2017</v>
      </c>
      <c r="M4" s="52" t="s">
        <v>83</v>
      </c>
      <c r="N4" s="33"/>
      <c r="O4" s="33"/>
    </row>
    <row r="5" spans="1:15" s="3" customFormat="1" ht="17.25" customHeight="1" x14ac:dyDescent="0.2">
      <c r="A5" s="124" t="s">
        <v>49</v>
      </c>
      <c r="B5" s="125"/>
      <c r="C5" s="126"/>
      <c r="D5" s="123" t="s">
        <v>45</v>
      </c>
      <c r="E5" s="123"/>
      <c r="F5" s="54">
        <v>494.7</v>
      </c>
      <c r="G5" s="54">
        <v>602.70000000000005</v>
      </c>
      <c r="H5" s="54">
        <v>790.5</v>
      </c>
      <c r="I5" s="54">
        <v>987.3</v>
      </c>
      <c r="J5" s="54">
        <v>1050.5</v>
      </c>
      <c r="K5" s="54">
        <v>1103.7</v>
      </c>
      <c r="L5" s="54">
        <v>1161.9000000000001</v>
      </c>
      <c r="M5" s="53">
        <f>L5/K5-1</f>
        <v>5.2731720576243646E-2</v>
      </c>
      <c r="N5" s="33"/>
      <c r="O5" s="33"/>
    </row>
    <row r="6" spans="1:15" s="3" customFormat="1" ht="17.25" customHeight="1" thickBot="1" x14ac:dyDescent="0.25">
      <c r="A6" s="127"/>
      <c r="B6" s="128"/>
      <c r="C6" s="129"/>
      <c r="D6" s="121" t="s">
        <v>46</v>
      </c>
      <c r="E6" s="121"/>
      <c r="F6" s="54">
        <v>90</v>
      </c>
      <c r="G6" s="54">
        <v>122.5</v>
      </c>
      <c r="H6" s="54">
        <v>147.80000000000001</v>
      </c>
      <c r="I6" s="54">
        <v>159.80000000000001</v>
      </c>
      <c r="J6" s="54">
        <v>167.1</v>
      </c>
      <c r="K6" s="54">
        <v>173.5</v>
      </c>
      <c r="L6" s="54">
        <v>174.5</v>
      </c>
      <c r="M6" s="53">
        <f>L6/K6-1</f>
        <v>5.7636887608070175E-3</v>
      </c>
      <c r="N6" s="33"/>
      <c r="O6" s="33"/>
    </row>
    <row r="7" spans="1:15" s="3" customFormat="1" ht="27" customHeight="1" thickBot="1" x14ac:dyDescent="0.25">
      <c r="A7" s="140" t="s">
        <v>50</v>
      </c>
      <c r="B7" s="141"/>
      <c r="C7" s="141"/>
      <c r="D7" s="141"/>
      <c r="E7" s="142"/>
      <c r="F7" s="35">
        <f t="shared" ref="F7:L7" si="0">(F6/F5)*100</f>
        <v>18.192844147968465</v>
      </c>
      <c r="G7" s="35">
        <f t="shared" si="0"/>
        <v>20.325203252032519</v>
      </c>
      <c r="H7" s="35">
        <f t="shared" si="0"/>
        <v>18.697027197975967</v>
      </c>
      <c r="I7" s="35">
        <f t="shared" si="0"/>
        <v>16.185556568418921</v>
      </c>
      <c r="J7" s="55">
        <f t="shared" si="0"/>
        <v>15.906711089957163</v>
      </c>
      <c r="K7" s="55">
        <f t="shared" si="0"/>
        <v>15.719851408897345</v>
      </c>
      <c r="L7" s="55">
        <f t="shared" si="0"/>
        <v>15.018504174197433</v>
      </c>
      <c r="M7" s="56">
        <f>L7-K7</f>
        <v>-0.70134723469991123</v>
      </c>
      <c r="N7" s="57" t="s">
        <v>47</v>
      </c>
      <c r="O7" s="33"/>
    </row>
    <row r="8" spans="1:15" s="3" customFormat="1" ht="28.5" customHeight="1" x14ac:dyDescent="0.2">
      <c r="A8" s="143" t="s">
        <v>52</v>
      </c>
      <c r="B8" s="144"/>
      <c r="C8" s="145"/>
      <c r="D8" s="121" t="s">
        <v>45</v>
      </c>
      <c r="E8" s="121"/>
      <c r="F8" s="54">
        <v>270.2</v>
      </c>
      <c r="G8" s="54">
        <v>329.2</v>
      </c>
      <c r="H8" s="54">
        <v>431.7</v>
      </c>
      <c r="I8" s="54">
        <v>539.20000000000005</v>
      </c>
      <c r="J8" s="58">
        <v>573.70000000000005</v>
      </c>
      <c r="K8" s="58">
        <v>602.79999999999995</v>
      </c>
      <c r="L8" s="58">
        <v>634.6</v>
      </c>
      <c r="M8" s="60">
        <f>L8-K8</f>
        <v>31.800000000000068</v>
      </c>
      <c r="N8" s="94" t="s">
        <v>48</v>
      </c>
      <c r="O8" s="33"/>
    </row>
    <row r="9" spans="1:15" s="3" customFormat="1" ht="22.5" customHeight="1" x14ac:dyDescent="0.2">
      <c r="A9" s="146"/>
      <c r="B9" s="147"/>
      <c r="C9" s="148"/>
      <c r="D9" s="121" t="s">
        <v>46</v>
      </c>
      <c r="E9" s="121"/>
      <c r="F9" s="54">
        <v>3435.1</v>
      </c>
      <c r="G9" s="54">
        <v>4675.6000000000004</v>
      </c>
      <c r="H9" s="54">
        <v>5641.2</v>
      </c>
      <c r="I9" s="54">
        <v>6100.2</v>
      </c>
      <c r="J9" s="58">
        <v>6378.8</v>
      </c>
      <c r="K9" s="58">
        <v>6623.1</v>
      </c>
      <c r="L9" s="58">
        <v>6661.3</v>
      </c>
      <c r="M9" s="61">
        <f>L9-K9</f>
        <v>38.199999999999818</v>
      </c>
      <c r="N9" s="95"/>
      <c r="O9" s="33"/>
    </row>
    <row r="10" spans="1:15" s="3" customFormat="1" ht="17.25" customHeight="1" x14ac:dyDescent="0.2">
      <c r="A10" s="132" t="s">
        <v>51</v>
      </c>
      <c r="B10" s="133"/>
      <c r="C10" s="134"/>
      <c r="D10" s="138" t="s">
        <v>45</v>
      </c>
      <c r="E10" s="138"/>
      <c r="F10" s="36">
        <v>2.2000000000000002</v>
      </c>
      <c r="G10" s="36">
        <v>2.6</v>
      </c>
      <c r="H10" s="36">
        <v>3.4</v>
      </c>
      <c r="I10" s="36">
        <v>4.3</v>
      </c>
      <c r="J10" s="59">
        <v>4.5999999999999996</v>
      </c>
      <c r="K10" s="59">
        <v>4.8</v>
      </c>
      <c r="L10" s="59">
        <v>5</v>
      </c>
      <c r="M10" s="62">
        <f t="shared" ref="M10:M11" si="1">L10-K10</f>
        <v>0.20000000000000018</v>
      </c>
      <c r="N10" s="95"/>
      <c r="O10" s="33"/>
    </row>
    <row r="11" spans="1:15" s="3" customFormat="1" ht="17.25" customHeight="1" thickBot="1" x14ac:dyDescent="0.25">
      <c r="A11" s="135"/>
      <c r="B11" s="136"/>
      <c r="C11" s="137"/>
      <c r="D11" s="138" t="s">
        <v>46</v>
      </c>
      <c r="E11" s="138"/>
      <c r="F11" s="35">
        <v>2</v>
      </c>
      <c r="G11" s="35">
        <v>2.7</v>
      </c>
      <c r="H11" s="35">
        <v>3.2</v>
      </c>
      <c r="I11" s="35">
        <v>3.5</v>
      </c>
      <c r="J11" s="55">
        <v>3.6</v>
      </c>
      <c r="K11" s="55">
        <v>3.7</v>
      </c>
      <c r="L11" s="55">
        <v>3.8</v>
      </c>
      <c r="M11" s="63">
        <f t="shared" si="1"/>
        <v>9.9999999999999645E-2</v>
      </c>
      <c r="N11" s="96"/>
      <c r="O11" s="33"/>
    </row>
    <row r="12" spans="1:15" s="3" customFormat="1" ht="18.75" customHeight="1" x14ac:dyDescent="0.2">
      <c r="A12" s="120" t="s">
        <v>53</v>
      </c>
      <c r="B12" s="120"/>
      <c r="C12" s="120"/>
      <c r="D12" s="120"/>
      <c r="E12" s="120"/>
      <c r="F12" s="120"/>
      <c r="G12" s="120"/>
      <c r="H12" s="120"/>
      <c r="I12" s="120"/>
      <c r="J12" s="33"/>
      <c r="K12" s="33"/>
      <c r="L12" s="33"/>
      <c r="M12" s="33"/>
      <c r="N12" s="33"/>
      <c r="O12" s="33"/>
    </row>
    <row r="13" spans="1:15" s="3" customFormat="1" ht="18.75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ht="15.75" x14ac:dyDescent="0.25">
      <c r="A14" s="276" t="s">
        <v>120</v>
      </c>
    </row>
    <row r="15" spans="1:15" ht="30.75" customHeight="1" x14ac:dyDescent="0.2">
      <c r="A15" s="277" t="s">
        <v>54</v>
      </c>
      <c r="B15" s="277"/>
      <c r="C15" s="277"/>
      <c r="D15" s="277"/>
      <c r="E15" s="277"/>
      <c r="F15" s="278">
        <v>2011</v>
      </c>
      <c r="G15" s="84">
        <v>2012</v>
      </c>
      <c r="H15" s="84">
        <v>2013</v>
      </c>
      <c r="I15" s="84">
        <v>2014</v>
      </c>
      <c r="J15" s="84">
        <v>2015</v>
      </c>
      <c r="K15" s="84">
        <v>2016</v>
      </c>
      <c r="L15" s="84">
        <v>2017</v>
      </c>
      <c r="M15" s="84" t="s">
        <v>125</v>
      </c>
      <c r="N15" s="52" t="s">
        <v>127</v>
      </c>
    </row>
    <row r="16" spans="1:15" s="5" customFormat="1" ht="17.25" customHeight="1" x14ac:dyDescent="0.2">
      <c r="A16" s="279" t="s">
        <v>111</v>
      </c>
      <c r="B16" s="280"/>
      <c r="C16" s="280"/>
      <c r="D16" s="280"/>
      <c r="E16" s="281"/>
      <c r="F16" s="255">
        <v>92.4</v>
      </c>
      <c r="G16" s="255">
        <v>106.8</v>
      </c>
      <c r="H16" s="255">
        <v>108</v>
      </c>
      <c r="I16" s="255">
        <v>110</v>
      </c>
      <c r="J16" s="255">
        <v>117</v>
      </c>
      <c r="K16" s="255">
        <v>118.5</v>
      </c>
      <c r="L16" s="255">
        <v>119.5</v>
      </c>
      <c r="M16" s="255">
        <v>121.1</v>
      </c>
      <c r="N16" s="255">
        <f>M16-L16</f>
        <v>1.5999999999999943</v>
      </c>
    </row>
    <row r="17" spans="1:17" s="5" customFormat="1" ht="17.25" customHeight="1" x14ac:dyDescent="0.2">
      <c r="A17" s="279" t="s">
        <v>112</v>
      </c>
      <c r="B17" s="280"/>
      <c r="C17" s="280"/>
      <c r="D17" s="280"/>
      <c r="E17" s="281"/>
      <c r="F17" s="255">
        <v>14</v>
      </c>
      <c r="G17" s="255">
        <v>15.9</v>
      </c>
      <c r="H17" s="255">
        <v>18</v>
      </c>
      <c r="I17" s="255">
        <v>18.7</v>
      </c>
      <c r="J17" s="255">
        <v>17.600000000000001</v>
      </c>
      <c r="K17" s="255">
        <v>17.2</v>
      </c>
      <c r="L17" s="255">
        <v>17.2</v>
      </c>
      <c r="M17" s="255">
        <v>18.100000000000001</v>
      </c>
      <c r="N17" s="255">
        <f t="shared" ref="N17:N25" si="2">M17-L17</f>
        <v>0.90000000000000213</v>
      </c>
    </row>
    <row r="18" spans="1:17" s="5" customFormat="1" ht="17.25" customHeight="1" x14ac:dyDescent="0.2">
      <c r="A18" s="279" t="s">
        <v>113</v>
      </c>
      <c r="B18" s="280"/>
      <c r="C18" s="280"/>
      <c r="D18" s="280"/>
      <c r="E18" s="281"/>
      <c r="F18" s="255" t="s">
        <v>126</v>
      </c>
      <c r="G18" s="255">
        <v>10.6</v>
      </c>
      <c r="H18" s="255">
        <v>8.4</v>
      </c>
      <c r="I18" s="255">
        <v>31.1</v>
      </c>
      <c r="J18" s="255">
        <v>37.700000000000003</v>
      </c>
      <c r="K18" s="255">
        <v>30.5</v>
      </c>
      <c r="L18" s="255">
        <v>30.5</v>
      </c>
      <c r="M18" s="255">
        <v>30.5</v>
      </c>
      <c r="N18" s="255">
        <f t="shared" si="2"/>
        <v>0</v>
      </c>
    </row>
    <row r="19" spans="1:17" s="5" customFormat="1" ht="17.25" customHeight="1" x14ac:dyDescent="0.2">
      <c r="A19" s="279" t="s">
        <v>109</v>
      </c>
      <c r="B19" s="280"/>
      <c r="C19" s="280"/>
      <c r="D19" s="280"/>
      <c r="E19" s="281"/>
      <c r="F19" s="255">
        <v>0.4</v>
      </c>
      <c r="G19" s="255">
        <v>0.4</v>
      </c>
      <c r="H19" s="255">
        <v>3.6</v>
      </c>
      <c r="I19" s="255">
        <v>3.6</v>
      </c>
      <c r="J19" s="255">
        <v>4.8</v>
      </c>
      <c r="K19" s="255">
        <v>7.3</v>
      </c>
      <c r="L19" s="255">
        <v>7.3</v>
      </c>
      <c r="M19" s="255">
        <v>7.7</v>
      </c>
      <c r="N19" s="255">
        <f t="shared" si="2"/>
        <v>0.40000000000000036</v>
      </c>
    </row>
    <row r="20" spans="1:17" s="5" customFormat="1" ht="17.25" customHeight="1" x14ac:dyDescent="0.2">
      <c r="A20" s="279" t="s">
        <v>114</v>
      </c>
      <c r="B20" s="280"/>
      <c r="C20" s="280"/>
      <c r="D20" s="280"/>
      <c r="E20" s="281"/>
      <c r="F20" s="255" t="s">
        <v>126</v>
      </c>
      <c r="G20" s="255" t="s">
        <v>126</v>
      </c>
      <c r="H20" s="255">
        <v>0.75</v>
      </c>
      <c r="I20" s="255">
        <v>0.75</v>
      </c>
      <c r="J20" s="255">
        <v>0.75</v>
      </c>
      <c r="K20" s="255">
        <v>0.75</v>
      </c>
      <c r="L20" s="255">
        <v>0.66</v>
      </c>
      <c r="M20" s="255">
        <v>0.7</v>
      </c>
      <c r="N20" s="255">
        <f t="shared" si="2"/>
        <v>3.9999999999999925E-2</v>
      </c>
    </row>
    <row r="21" spans="1:17" s="5" customFormat="1" ht="17.25" customHeight="1" x14ac:dyDescent="0.2">
      <c r="A21" s="279" t="s">
        <v>115</v>
      </c>
      <c r="B21" s="280"/>
      <c r="C21" s="280"/>
      <c r="D21" s="280"/>
      <c r="E21" s="281"/>
      <c r="F21" s="255" t="s">
        <v>126</v>
      </c>
      <c r="G21" s="255">
        <v>8.6</v>
      </c>
      <c r="H21" s="255">
        <v>9.1999999999999993</v>
      </c>
      <c r="I21" s="255">
        <v>12.7</v>
      </c>
      <c r="J21" s="255">
        <v>12.2</v>
      </c>
      <c r="K21" s="255">
        <v>12.2</v>
      </c>
      <c r="L21" s="255">
        <v>12.8</v>
      </c>
      <c r="M21" s="255">
        <v>13.3</v>
      </c>
      <c r="N21" s="255">
        <f t="shared" si="2"/>
        <v>0.5</v>
      </c>
    </row>
    <row r="22" spans="1:17" s="5" customFormat="1" ht="17.25" customHeight="1" x14ac:dyDescent="0.2">
      <c r="A22" s="279" t="s">
        <v>110</v>
      </c>
      <c r="B22" s="280"/>
      <c r="C22" s="280"/>
      <c r="D22" s="280"/>
      <c r="E22" s="281"/>
      <c r="F22" s="255">
        <v>21</v>
      </c>
      <c r="G22" s="255">
        <v>33.299999999999997</v>
      </c>
      <c r="H22" s="255">
        <v>34.1</v>
      </c>
      <c r="I22" s="255">
        <v>43.6</v>
      </c>
      <c r="J22" s="255">
        <v>49.6</v>
      </c>
      <c r="K22" s="255">
        <v>59</v>
      </c>
      <c r="L22" s="255">
        <v>62.1</v>
      </c>
      <c r="M22" s="255">
        <v>63.2</v>
      </c>
      <c r="N22" s="255">
        <f t="shared" si="2"/>
        <v>1.1000000000000014</v>
      </c>
    </row>
    <row r="23" spans="1:17" s="5" customFormat="1" ht="17.25" customHeight="1" x14ac:dyDescent="0.2">
      <c r="A23" s="288" t="s">
        <v>124</v>
      </c>
      <c r="B23" s="289"/>
      <c r="C23" s="289"/>
      <c r="D23" s="289"/>
      <c r="E23" s="290"/>
      <c r="F23" s="255">
        <v>159.4</v>
      </c>
      <c r="G23" s="255">
        <v>253.7</v>
      </c>
      <c r="H23" s="255">
        <v>258.8</v>
      </c>
      <c r="I23" s="255">
        <v>341.2</v>
      </c>
      <c r="J23" s="255">
        <v>388.2</v>
      </c>
      <c r="K23" s="255">
        <v>473.5</v>
      </c>
      <c r="L23" s="255">
        <v>497.7</v>
      </c>
      <c r="M23" s="255">
        <v>499.4</v>
      </c>
      <c r="N23" s="255">
        <f t="shared" si="2"/>
        <v>1.6999999999999886</v>
      </c>
      <c r="Q23" s="251"/>
    </row>
    <row r="24" spans="1:17" s="5" customFormat="1" ht="21.75" customHeight="1" x14ac:dyDescent="0.2">
      <c r="A24" s="284" t="s">
        <v>116</v>
      </c>
      <c r="B24" s="285"/>
      <c r="C24" s="285"/>
      <c r="D24" s="285"/>
      <c r="E24" s="286"/>
      <c r="F24" s="287">
        <v>266.2</v>
      </c>
      <c r="G24" s="287">
        <v>395.7</v>
      </c>
      <c r="H24" s="287">
        <v>406.8</v>
      </c>
      <c r="I24" s="287">
        <v>518.1</v>
      </c>
      <c r="J24" s="287">
        <v>568.20000000000005</v>
      </c>
      <c r="K24" s="287">
        <v>659.9</v>
      </c>
      <c r="L24" s="287">
        <v>685.6</v>
      </c>
      <c r="M24" s="287">
        <v>690.8</v>
      </c>
      <c r="N24" s="282">
        <f t="shared" si="2"/>
        <v>5.1999999999999318</v>
      </c>
    </row>
    <row r="25" spans="1:17" s="5" customFormat="1" ht="17.25" customHeight="1" x14ac:dyDescent="0.2">
      <c r="A25" s="279" t="s">
        <v>117</v>
      </c>
      <c r="B25" s="280"/>
      <c r="C25" s="280"/>
      <c r="D25" s="280"/>
      <c r="E25" s="281"/>
      <c r="F25" s="275" t="s">
        <v>119</v>
      </c>
      <c r="G25" s="275" t="s">
        <v>119</v>
      </c>
      <c r="H25" s="275" t="s">
        <v>119</v>
      </c>
      <c r="I25" s="254">
        <v>3020</v>
      </c>
      <c r="J25" s="254">
        <v>3500</v>
      </c>
      <c r="K25" s="254">
        <v>7700</v>
      </c>
      <c r="L25" s="254">
        <v>9800</v>
      </c>
      <c r="M25" s="254">
        <v>9800</v>
      </c>
      <c r="N25" s="254">
        <f t="shared" si="2"/>
        <v>0</v>
      </c>
    </row>
    <row r="26" spans="1:17" x14ac:dyDescent="0.2">
      <c r="A26" s="291" t="s">
        <v>27</v>
      </c>
      <c r="B26" s="291"/>
      <c r="C26" s="291"/>
      <c r="D26" s="291"/>
      <c r="E26" s="291"/>
      <c r="F26" s="292" t="s">
        <v>25</v>
      </c>
      <c r="G26" s="293"/>
      <c r="H26" s="293"/>
    </row>
    <row r="27" spans="1:17" x14ac:dyDescent="0.2">
      <c r="A27" s="283" t="s">
        <v>118</v>
      </c>
    </row>
    <row r="29" spans="1:17" ht="15.75" customHeight="1" x14ac:dyDescent="0.25">
      <c r="A29" s="161" t="s">
        <v>121</v>
      </c>
      <c r="B29" s="161"/>
      <c r="C29" s="161"/>
      <c r="D29" s="161"/>
      <c r="E29" s="161"/>
      <c r="F29" s="161"/>
      <c r="G29" s="161"/>
      <c r="H29" s="161"/>
    </row>
    <row r="30" spans="1:17" ht="12.75" customHeight="1" x14ac:dyDescent="0.25">
      <c r="A30" s="246"/>
      <c r="B30" s="246"/>
      <c r="C30" s="246"/>
      <c r="D30" s="246"/>
      <c r="E30" s="246"/>
      <c r="F30" s="246"/>
      <c r="G30" s="246"/>
      <c r="H30" s="246"/>
    </row>
    <row r="53" spans="1:14" x14ac:dyDescent="0.2">
      <c r="A53" s="283" t="s">
        <v>122</v>
      </c>
    </row>
    <row r="55" spans="1:14" ht="13.5" thickBot="1" x14ac:dyDescent="0.25"/>
    <row r="56" spans="1:14" s="5" customFormat="1" ht="42.75" customHeight="1" thickBot="1" x14ac:dyDescent="0.25">
      <c r="A56" s="297" t="s">
        <v>128</v>
      </c>
      <c r="B56" s="298"/>
      <c r="C56" s="298"/>
      <c r="D56" s="298"/>
      <c r="E56" s="298"/>
      <c r="F56" s="298"/>
      <c r="G56" s="294" t="s">
        <v>64</v>
      </c>
      <c r="H56" s="295"/>
      <c r="I56" s="295"/>
      <c r="J56" s="295"/>
      <c r="K56" s="295"/>
      <c r="L56" s="295"/>
      <c r="M56" s="295"/>
      <c r="N56" s="296"/>
    </row>
    <row r="57" spans="1:14" x14ac:dyDescent="0.2">
      <c r="A57" s="149" t="s">
        <v>28</v>
      </c>
      <c r="B57" s="149"/>
      <c r="C57" s="149"/>
      <c r="D57" s="149"/>
      <c r="E57" s="149"/>
      <c r="F57" s="149"/>
      <c r="G57" s="149"/>
      <c r="H57" s="149"/>
      <c r="I57" s="149"/>
      <c r="J57" s="149"/>
    </row>
  </sheetData>
  <mergeCells count="30">
    <mergeCell ref="A17:E17"/>
    <mergeCell ref="A16:E16"/>
    <mergeCell ref="A29:H29"/>
    <mergeCell ref="N8:N11"/>
    <mergeCell ref="A26:E26"/>
    <mergeCell ref="A24:E24"/>
    <mergeCell ref="A22:E22"/>
    <mergeCell ref="A21:E21"/>
    <mergeCell ref="A20:E20"/>
    <mergeCell ref="A19:E19"/>
    <mergeCell ref="A18:E18"/>
    <mergeCell ref="A12:I12"/>
    <mergeCell ref="A56:F56"/>
    <mergeCell ref="G56:N56"/>
    <mergeCell ref="A57:J57"/>
    <mergeCell ref="A7:E7"/>
    <mergeCell ref="A8:C9"/>
    <mergeCell ref="D8:E8"/>
    <mergeCell ref="D9:E9"/>
    <mergeCell ref="A10:C11"/>
    <mergeCell ref="D10:E10"/>
    <mergeCell ref="D11:E11"/>
    <mergeCell ref="A3:I3"/>
    <mergeCell ref="A4:E4"/>
    <mergeCell ref="A5:C6"/>
    <mergeCell ref="D5:E5"/>
    <mergeCell ref="D6:E6"/>
    <mergeCell ref="A1:N1"/>
    <mergeCell ref="A15:E15"/>
    <mergeCell ref="A25:E25"/>
  </mergeCells>
  <conditionalFormatting sqref="N16:N2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{A95B8464-16A7-4501-BA80-5AC092097A53}</x14:id>
        </ext>
      </extLst>
    </cfRule>
  </conditionalFormatting>
  <hyperlinks>
    <hyperlink ref="G56" r:id="rId1"/>
    <hyperlink ref="F26" r:id="rId2"/>
  </hyperlinks>
  <pageMargins left="0.39370078740157483" right="0" top="0.78740157480314965" bottom="0.78740157480314965" header="0.51181102362204722" footer="0.51181102362204722"/>
  <pageSetup paperSize="9" scale="53" orientation="landscape" r:id="rId3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551382A-6F05-4028-82C9-E43931D36EE6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67</xm:f>
              </x14:cfvo>
              <x14:cfIcon iconSet="3TrafficLights2" iconId="2"/>
              <x14:cfIcon iconSet="3TrafficLights2" iconId="2"/>
              <x14:cfIcon iconSet="3TrafficLights2" iconId="2"/>
            </x14:iconSet>
          </x14:cfRule>
          <xm:sqref>M5:M6</xm:sqref>
        </x14:conditionalFormatting>
        <x14:conditionalFormatting xmlns:xm="http://schemas.microsoft.com/office/excel/2006/main">
          <x14:cfRule type="dataBar" id="{A95B8464-16A7-4501-BA80-5AC092097A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N16:N23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tabSelected="1" zoomScale="90" zoomScaleNormal="90" zoomScalePageLayoutView="80" workbookViewId="0">
      <selection sqref="A1:T1"/>
    </sheetView>
  </sheetViews>
  <sheetFormatPr defaultRowHeight="12.75" x14ac:dyDescent="0.2"/>
  <cols>
    <col min="1" max="1" width="18.42578125" style="1" customWidth="1"/>
    <col min="2" max="2" width="13.7109375" style="1" customWidth="1"/>
    <col min="3" max="3" width="14.7109375" style="1" customWidth="1"/>
    <col min="4" max="11" width="13.28515625" style="1" customWidth="1"/>
    <col min="12" max="13" width="11" style="1" customWidth="1"/>
    <col min="14" max="14" width="10.85546875" style="1" customWidth="1"/>
    <col min="15" max="21" width="12" style="1" customWidth="1"/>
    <col min="22" max="22" width="13.42578125" style="1" customWidth="1"/>
    <col min="23" max="16384" width="9.140625" style="1"/>
  </cols>
  <sheetData>
    <row r="1" spans="1:20" ht="26.25" customHeight="1" x14ac:dyDescent="0.2">
      <c r="A1" s="162" t="s">
        <v>72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5" customFormat="1" ht="26.25" customHeight="1" x14ac:dyDescent="0.2">
      <c r="A2" s="155" t="s">
        <v>81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9"/>
      <c r="N2" s="19"/>
    </row>
    <row r="3" spans="1:20" ht="24" customHeight="1" x14ac:dyDescent="0.2">
      <c r="A3" s="159" t="s">
        <v>68</v>
      </c>
      <c r="B3" s="160"/>
      <c r="C3" s="21">
        <v>2008</v>
      </c>
      <c r="D3" s="21">
        <v>2009</v>
      </c>
      <c r="E3" s="21">
        <v>2010</v>
      </c>
      <c r="F3" s="21">
        <v>2011</v>
      </c>
      <c r="G3" s="21">
        <v>2012</v>
      </c>
      <c r="H3" s="21">
        <v>2013</v>
      </c>
      <c r="I3" s="21">
        <v>2014</v>
      </c>
      <c r="J3" s="21">
        <v>2015</v>
      </c>
      <c r="K3" s="21">
        <v>2016</v>
      </c>
      <c r="L3" s="21">
        <v>2017</v>
      </c>
      <c r="M3" s="49" t="s">
        <v>71</v>
      </c>
    </row>
    <row r="4" spans="1:20" ht="24" customHeight="1" x14ac:dyDescent="0.2">
      <c r="A4" s="165" t="s">
        <v>16</v>
      </c>
      <c r="B4" s="34" t="s">
        <v>8</v>
      </c>
      <c r="C4" s="64">
        <v>266171</v>
      </c>
      <c r="D4" s="64">
        <v>261335</v>
      </c>
      <c r="E4" s="76">
        <v>269844</v>
      </c>
      <c r="F4" s="76">
        <v>281901</v>
      </c>
      <c r="G4" s="76">
        <v>287174</v>
      </c>
      <c r="H4" s="77">
        <v>294667</v>
      </c>
      <c r="I4" s="77">
        <v>303786</v>
      </c>
      <c r="J4" s="77">
        <v>308151</v>
      </c>
      <c r="K4" s="77">
        <v>318930</v>
      </c>
      <c r="L4" s="77">
        <v>329138</v>
      </c>
      <c r="M4" s="65">
        <f>L4/K4-1</f>
        <v>3.2007023484777131E-2</v>
      </c>
    </row>
    <row r="5" spans="1:20" ht="24" customHeight="1" x14ac:dyDescent="0.2">
      <c r="A5" s="166"/>
      <c r="B5" s="34" t="s">
        <v>44</v>
      </c>
      <c r="C5" s="66">
        <f t="shared" ref="C5:H5" si="0">C4/(C13/1000)</f>
        <v>584.24517264767405</v>
      </c>
      <c r="D5" s="66">
        <f t="shared" si="0"/>
        <v>572.36125985838532</v>
      </c>
      <c r="E5" s="66">
        <f t="shared" si="0"/>
        <v>590.51091216652412</v>
      </c>
      <c r="F5" s="66">
        <f t="shared" si="0"/>
        <v>612.14026843743011</v>
      </c>
      <c r="G5" s="66">
        <f t="shared" si="0"/>
        <v>623.71233659190273</v>
      </c>
      <c r="H5" s="66">
        <f t="shared" si="0"/>
        <v>638.45548836372859</v>
      </c>
      <c r="I5" s="66">
        <f>I4/(I13/1000)</f>
        <v>658.27354498157058</v>
      </c>
      <c r="J5" s="66">
        <f>J4/(J13/1000)</f>
        <v>666.63421662350811</v>
      </c>
      <c r="K5" s="66">
        <f>K4/(K13/1000)</f>
        <v>687.71374478710698</v>
      </c>
      <c r="L5" s="66">
        <f>L4/(L13/1000)</f>
        <v>708.96104287739035</v>
      </c>
      <c r="M5" s="67" t="s">
        <v>42</v>
      </c>
    </row>
    <row r="6" spans="1:20" ht="27" customHeight="1" x14ac:dyDescent="0.2">
      <c r="A6" s="249" t="s">
        <v>0</v>
      </c>
      <c r="B6" s="34" t="s">
        <v>8</v>
      </c>
      <c r="C6" s="68">
        <v>215799</v>
      </c>
      <c r="D6" s="68">
        <v>212639</v>
      </c>
      <c r="E6" s="68">
        <v>218911</v>
      </c>
      <c r="F6" s="68">
        <v>228669</v>
      </c>
      <c r="G6" s="68">
        <v>234164</v>
      </c>
      <c r="H6" s="69">
        <v>241608</v>
      </c>
      <c r="I6" s="69">
        <v>250545</v>
      </c>
      <c r="J6" s="69">
        <v>255176</v>
      </c>
      <c r="K6" s="69">
        <v>265308</v>
      </c>
      <c r="L6" s="69">
        <v>275418</v>
      </c>
      <c r="M6" s="65">
        <f>L6/K6-1</f>
        <v>3.8106653399068158E-2</v>
      </c>
    </row>
    <row r="7" spans="1:20" ht="27" customHeight="1" x14ac:dyDescent="0.2">
      <c r="A7" s="250"/>
      <c r="B7" s="247" t="s">
        <v>44</v>
      </c>
      <c r="C7" s="248">
        <f t="shared" ref="C7:H7" si="1">C6/(C13/1000)</f>
        <v>473.67866526479372</v>
      </c>
      <c r="D7" s="248">
        <f t="shared" si="1"/>
        <v>465.71001180487571</v>
      </c>
      <c r="E7" s="248">
        <f t="shared" si="1"/>
        <v>479.0520978538932</v>
      </c>
      <c r="F7" s="248">
        <f t="shared" si="1"/>
        <v>496.54844446567665</v>
      </c>
      <c r="G7" s="248">
        <f t="shared" si="1"/>
        <v>508.58007892673538</v>
      </c>
      <c r="H7" s="248">
        <f t="shared" si="1"/>
        <v>523.49246312815387</v>
      </c>
      <c r="I7" s="248">
        <f>I6/(I13/1000)</f>
        <v>542.90568139218919</v>
      </c>
      <c r="J7" s="248">
        <f>J6/(J13/1000)</f>
        <v>552.03148086853616</v>
      </c>
      <c r="K7" s="248">
        <f>K6/(K13/1000)</f>
        <v>572.08778792204487</v>
      </c>
      <c r="L7" s="248">
        <f>L6/(L13/1000)</f>
        <v>593.24852343760097</v>
      </c>
      <c r="M7" s="67" t="s">
        <v>42</v>
      </c>
    </row>
    <row r="8" spans="1:20" ht="22.5" customHeight="1" x14ac:dyDescent="0.2">
      <c r="A8" s="156" t="s">
        <v>2</v>
      </c>
      <c r="B8" s="157"/>
      <c r="C8" s="70">
        <v>39111</v>
      </c>
      <c r="D8" s="71">
        <v>36664</v>
      </c>
      <c r="E8" s="71">
        <v>38481</v>
      </c>
      <c r="F8" s="71">
        <v>39698</v>
      </c>
      <c r="G8" s="71">
        <v>39306</v>
      </c>
      <c r="H8" s="69">
        <v>38838</v>
      </c>
      <c r="I8" s="69">
        <v>39098</v>
      </c>
      <c r="J8" s="69">
        <v>38318</v>
      </c>
      <c r="K8" s="69">
        <v>38452</v>
      </c>
      <c r="L8" s="69">
        <v>37938</v>
      </c>
      <c r="M8" s="65">
        <f>L8/K8-1</f>
        <v>-1.3367315094143351E-2</v>
      </c>
    </row>
    <row r="9" spans="1:20" ht="22.5" customHeight="1" x14ac:dyDescent="0.2">
      <c r="A9" s="156" t="s">
        <v>18</v>
      </c>
      <c r="B9" s="157"/>
      <c r="C9" s="72">
        <v>3908</v>
      </c>
      <c r="D9" s="73">
        <v>4612</v>
      </c>
      <c r="E9" s="73">
        <v>5000</v>
      </c>
      <c r="F9" s="73">
        <v>5648</v>
      </c>
      <c r="G9" s="73">
        <v>5987</v>
      </c>
      <c r="H9" s="69">
        <v>6311</v>
      </c>
      <c r="I9" s="69">
        <v>6565</v>
      </c>
      <c r="J9" s="69">
        <v>7355</v>
      </c>
      <c r="K9" s="69">
        <v>7929</v>
      </c>
      <c r="L9" s="69">
        <v>8500</v>
      </c>
      <c r="M9" s="65">
        <f>L9/K9-1</f>
        <v>7.2014125362592996E-2</v>
      </c>
    </row>
    <row r="10" spans="1:20" ht="22.5" customHeight="1" x14ac:dyDescent="0.2">
      <c r="A10" s="156" t="s">
        <v>3</v>
      </c>
      <c r="B10" s="157"/>
      <c r="C10" s="72">
        <v>3467</v>
      </c>
      <c r="D10" s="73">
        <v>3262</v>
      </c>
      <c r="E10" s="73">
        <v>3271</v>
      </c>
      <c r="F10" s="73">
        <v>3422</v>
      </c>
      <c r="G10" s="73">
        <v>3498</v>
      </c>
      <c r="H10" s="69">
        <v>3577</v>
      </c>
      <c r="I10" s="69">
        <v>3395</v>
      </c>
      <c r="J10" s="69">
        <v>3203</v>
      </c>
      <c r="K10" s="69">
        <v>3088</v>
      </c>
      <c r="L10" s="69">
        <v>3073</v>
      </c>
      <c r="M10" s="65">
        <f>L10/K10-1</f>
        <v>-4.8575129533678929E-3</v>
      </c>
      <c r="Q10" s="11"/>
      <c r="R10" s="11"/>
      <c r="S10" s="11"/>
    </row>
    <row r="11" spans="1:20" ht="22.5" customHeight="1" x14ac:dyDescent="0.2">
      <c r="A11" s="156" t="s">
        <v>15</v>
      </c>
      <c r="B11" s="157"/>
      <c r="C11" s="72">
        <v>960</v>
      </c>
      <c r="D11" s="73">
        <v>1138</v>
      </c>
      <c r="E11" s="73">
        <v>1150</v>
      </c>
      <c r="F11" s="73">
        <v>1226</v>
      </c>
      <c r="G11" s="73">
        <v>1103</v>
      </c>
      <c r="H11" s="69">
        <v>1160</v>
      </c>
      <c r="I11" s="69">
        <v>1189</v>
      </c>
      <c r="J11" s="69">
        <v>1197</v>
      </c>
      <c r="K11" s="69">
        <v>1194</v>
      </c>
      <c r="L11" s="69">
        <v>1218</v>
      </c>
      <c r="M11" s="65">
        <f>L11/K11-1</f>
        <v>2.0100502512562901E-2</v>
      </c>
    </row>
    <row r="12" spans="1:20" ht="22.5" customHeight="1" x14ac:dyDescent="0.2">
      <c r="A12" s="156" t="s">
        <v>1</v>
      </c>
      <c r="B12" s="157"/>
      <c r="C12" s="72">
        <v>1395</v>
      </c>
      <c r="D12" s="73">
        <v>1381</v>
      </c>
      <c r="E12" s="73">
        <v>1357</v>
      </c>
      <c r="F12" s="73">
        <v>1343</v>
      </c>
      <c r="G12" s="73">
        <v>1384</v>
      </c>
      <c r="H12" s="69">
        <v>1312</v>
      </c>
      <c r="I12" s="69">
        <v>1195</v>
      </c>
      <c r="J12" s="69">
        <v>1055</v>
      </c>
      <c r="K12" s="69">
        <v>1040</v>
      </c>
      <c r="L12" s="69">
        <v>1030</v>
      </c>
      <c r="M12" s="65">
        <f>L12/K12-1</f>
        <v>-9.6153846153845812E-3</v>
      </c>
    </row>
    <row r="13" spans="1:20" ht="22.5" customHeight="1" x14ac:dyDescent="0.2">
      <c r="A13" s="167" t="s">
        <v>17</v>
      </c>
      <c r="B13" s="168"/>
      <c r="C13" s="74">
        <v>455581</v>
      </c>
      <c r="D13" s="75">
        <v>456591</v>
      </c>
      <c r="E13" s="75">
        <v>456967</v>
      </c>
      <c r="F13" s="75">
        <v>460517</v>
      </c>
      <c r="G13" s="75">
        <v>460427</v>
      </c>
      <c r="H13" s="75">
        <v>461531</v>
      </c>
      <c r="I13" s="75">
        <v>461489</v>
      </c>
      <c r="J13" s="75">
        <v>462249</v>
      </c>
      <c r="K13" s="75">
        <v>463754</v>
      </c>
      <c r="L13" s="75">
        <v>464254</v>
      </c>
      <c r="M13" s="65">
        <f>K13/J13-1</f>
        <v>3.2558209969086871E-3</v>
      </c>
    </row>
    <row r="14" spans="1:20" ht="12.75" customHeight="1" x14ac:dyDescent="0.2">
      <c r="A14" s="102" t="s">
        <v>66</v>
      </c>
      <c r="B14" s="102"/>
      <c r="C14" s="102"/>
      <c r="D14" s="102"/>
      <c r="E14" s="102"/>
      <c r="F14" s="102"/>
      <c r="G14" s="102"/>
      <c r="H14" s="89"/>
      <c r="I14" s="89"/>
      <c r="L14" s="4"/>
      <c r="M14" s="4"/>
    </row>
    <row r="15" spans="1:20" x14ac:dyDescent="0.2">
      <c r="A15" s="158"/>
      <c r="B15" s="98"/>
      <c r="C15" s="98"/>
      <c r="D15" s="98"/>
      <c r="E15" s="98"/>
      <c r="G15" s="4"/>
      <c r="H15" s="4"/>
      <c r="I15" s="4"/>
      <c r="J15" s="4"/>
      <c r="K15" s="4"/>
      <c r="L15" s="4"/>
      <c r="M15" s="4"/>
      <c r="N15" s="4"/>
    </row>
    <row r="16" spans="1:20" ht="24.75" customHeight="1" x14ac:dyDescent="0.2">
      <c r="A16" s="252" t="s">
        <v>54</v>
      </c>
      <c r="B16" s="253"/>
      <c r="C16" s="21">
        <v>2008</v>
      </c>
      <c r="D16" s="21">
        <v>2009</v>
      </c>
      <c r="E16" s="21">
        <v>2010</v>
      </c>
      <c r="F16" s="21">
        <v>2011</v>
      </c>
      <c r="G16" s="21">
        <v>2012</v>
      </c>
      <c r="H16" s="21">
        <v>2013</v>
      </c>
      <c r="I16" s="21">
        <v>2014</v>
      </c>
      <c r="J16" s="21">
        <v>2015</v>
      </c>
      <c r="K16" s="21">
        <v>2016</v>
      </c>
      <c r="L16" s="21">
        <v>2017</v>
      </c>
      <c r="M16" s="4"/>
      <c r="N16" s="4"/>
    </row>
    <row r="17" spans="1:21" ht="28.5" customHeight="1" x14ac:dyDescent="0.2">
      <c r="A17" s="263" t="s">
        <v>91</v>
      </c>
      <c r="B17" s="258" t="s">
        <v>92</v>
      </c>
      <c r="C17" s="259">
        <v>473.67866526479372</v>
      </c>
      <c r="D17" s="259">
        <v>465.71001180487571</v>
      </c>
      <c r="E17" s="259">
        <v>479.0520978538932</v>
      </c>
      <c r="F17" s="259">
        <v>496.54844446567665</v>
      </c>
      <c r="G17" s="259">
        <v>508.58007892673538</v>
      </c>
      <c r="H17" s="259">
        <v>523.49246312815387</v>
      </c>
      <c r="I17" s="259">
        <v>542.90568139218919</v>
      </c>
      <c r="J17" s="259">
        <v>552.03148086853616</v>
      </c>
      <c r="K17" s="259">
        <v>572.08778792204487</v>
      </c>
      <c r="L17" s="259">
        <v>593.24852343760097</v>
      </c>
      <c r="M17" s="4"/>
      <c r="N17" s="4"/>
    </row>
    <row r="18" spans="1:21" ht="28.5" customHeight="1" x14ac:dyDescent="0.2">
      <c r="A18" s="263"/>
      <c r="B18" s="256" t="s">
        <v>93</v>
      </c>
      <c r="C18" s="257">
        <v>424</v>
      </c>
      <c r="D18" s="257">
        <v>433.2</v>
      </c>
      <c r="E18" s="257">
        <v>444.4</v>
      </c>
      <c r="F18" s="257">
        <v>467</v>
      </c>
      <c r="G18" s="257">
        <v>483.5</v>
      </c>
      <c r="H18" s="257">
        <v>501.3</v>
      </c>
      <c r="I18" s="257">
        <v>518.6</v>
      </c>
      <c r="J18" s="257">
        <v>536.4</v>
      </c>
      <c r="K18" s="257">
        <v>559.29999999999995</v>
      </c>
      <c r="L18" s="257">
        <v>576.9</v>
      </c>
      <c r="M18" s="4"/>
      <c r="N18" s="4"/>
    </row>
    <row r="19" spans="1:21" ht="28.5" customHeight="1" x14ac:dyDescent="0.2">
      <c r="A19" s="263"/>
      <c r="B19" s="261" t="s">
        <v>94</v>
      </c>
      <c r="C19" s="262">
        <v>421.6</v>
      </c>
      <c r="D19" s="262">
        <v>432.2</v>
      </c>
      <c r="E19" s="262">
        <v>447.4</v>
      </c>
      <c r="F19" s="262">
        <v>470.3</v>
      </c>
      <c r="G19" s="262">
        <v>486.4</v>
      </c>
      <c r="H19" s="262">
        <v>503.7</v>
      </c>
      <c r="I19" s="262">
        <v>519.9</v>
      </c>
      <c r="J19" s="262">
        <v>539.1</v>
      </c>
      <c r="K19" s="262">
        <v>564</v>
      </c>
      <c r="L19" s="262">
        <v>585.5</v>
      </c>
      <c r="M19" s="4"/>
      <c r="N19" s="4"/>
    </row>
    <row r="20" spans="1:21" x14ac:dyDescent="0.2">
      <c r="A20" s="93"/>
      <c r="B20" s="12"/>
      <c r="C20" s="12"/>
      <c r="D20" s="12"/>
      <c r="E20" s="12"/>
      <c r="F20" s="13"/>
      <c r="G20" s="13"/>
      <c r="H20" s="13"/>
      <c r="I20" s="2"/>
      <c r="J20" s="93"/>
      <c r="K20" s="93"/>
      <c r="L20" s="93"/>
    </row>
    <row r="21" spans="1:21" ht="24.75" customHeight="1" x14ac:dyDescent="0.25">
      <c r="A21" s="117" t="s">
        <v>90</v>
      </c>
      <c r="B21" s="117"/>
      <c r="C21" s="117"/>
      <c r="D21" s="117"/>
      <c r="E21" s="117"/>
      <c r="F21" s="117"/>
      <c r="G21" s="117"/>
      <c r="H21" s="117"/>
      <c r="I21" s="117"/>
      <c r="J21" s="117"/>
      <c r="K21" s="260" t="s">
        <v>89</v>
      </c>
      <c r="L21" s="117"/>
      <c r="M21" s="117"/>
      <c r="N21" s="117"/>
      <c r="O21" s="117"/>
      <c r="P21" s="117"/>
      <c r="Q21" s="117"/>
      <c r="R21" s="117"/>
      <c r="S21" s="117"/>
      <c r="T21" s="117"/>
      <c r="U21" s="246"/>
    </row>
    <row r="22" spans="1:21" x14ac:dyDescent="0.2">
      <c r="A22" s="89"/>
      <c r="B22" s="14"/>
      <c r="C22" s="14"/>
      <c r="D22" s="14"/>
      <c r="E22" s="13"/>
      <c r="F22" s="13"/>
      <c r="G22" s="13"/>
      <c r="H22" s="13"/>
      <c r="I22" s="2"/>
      <c r="J22" s="93"/>
      <c r="K22" s="93"/>
      <c r="L22" s="93"/>
    </row>
    <row r="23" spans="1:21" x14ac:dyDescent="0.2">
      <c r="A23" s="89"/>
      <c r="B23" s="14"/>
      <c r="C23" s="14"/>
      <c r="D23" s="14"/>
      <c r="E23" s="13"/>
      <c r="F23" s="13"/>
      <c r="G23" s="13"/>
      <c r="H23" s="13"/>
      <c r="I23" s="2"/>
      <c r="J23" s="93"/>
    </row>
    <row r="24" spans="1:21" x14ac:dyDescent="0.2">
      <c r="A24" s="89"/>
      <c r="B24" s="14"/>
      <c r="C24" s="14"/>
      <c r="D24" s="14"/>
      <c r="E24" s="13"/>
      <c r="F24" s="13"/>
      <c r="G24" s="13"/>
      <c r="H24" s="13"/>
      <c r="I24" s="2"/>
      <c r="J24" s="93"/>
    </row>
    <row r="25" spans="1:21" x14ac:dyDescent="0.2">
      <c r="A25" s="89"/>
      <c r="B25" s="14"/>
      <c r="C25" s="14"/>
      <c r="D25" s="14"/>
      <c r="E25" s="13"/>
      <c r="F25" s="13"/>
      <c r="G25" s="13"/>
      <c r="H25" s="13"/>
      <c r="I25" s="2"/>
      <c r="J25" s="93"/>
    </row>
    <row r="26" spans="1:21" x14ac:dyDescent="0.2">
      <c r="A26" s="89"/>
      <c r="B26" s="14"/>
      <c r="C26" s="14"/>
      <c r="D26" s="14"/>
      <c r="E26" s="13"/>
      <c r="F26" s="13"/>
      <c r="G26" s="13"/>
      <c r="H26" s="13"/>
      <c r="I26" s="2"/>
      <c r="J26" s="93"/>
    </row>
    <row r="27" spans="1:21" x14ac:dyDescent="0.2">
      <c r="A27" s="89"/>
      <c r="B27" s="14"/>
      <c r="C27" s="14"/>
      <c r="D27" s="14"/>
      <c r="E27" s="13"/>
      <c r="F27" s="13"/>
      <c r="G27" s="13"/>
      <c r="H27" s="13"/>
      <c r="I27" s="2"/>
      <c r="J27" s="2"/>
    </row>
    <row r="28" spans="1:21" x14ac:dyDescent="0.2">
      <c r="A28" s="92"/>
      <c r="B28" s="93"/>
      <c r="C28" s="93"/>
      <c r="D28" s="93"/>
      <c r="E28" s="93"/>
      <c r="F28" s="93"/>
      <c r="G28" s="93"/>
      <c r="H28" s="93"/>
      <c r="I28" s="2"/>
      <c r="J28" s="2"/>
    </row>
    <row r="53" spans="1:10" x14ac:dyDescent="0.2">
      <c r="A53" s="149" t="s">
        <v>33</v>
      </c>
      <c r="B53" s="149"/>
      <c r="C53" s="149"/>
      <c r="D53" s="149"/>
      <c r="E53" s="149"/>
      <c r="F53" s="149"/>
      <c r="G53" s="149"/>
      <c r="H53" s="149"/>
      <c r="I53" s="149"/>
      <c r="J53" s="149"/>
    </row>
    <row r="54" spans="1:10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</row>
    <row r="55" spans="1:10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</row>
  </sheetData>
  <mergeCells count="18">
    <mergeCell ref="A15:E15"/>
    <mergeCell ref="A16:B16"/>
    <mergeCell ref="A17:A19"/>
    <mergeCell ref="A21:J21"/>
    <mergeCell ref="K21:T21"/>
    <mergeCell ref="A53:J53"/>
    <mergeCell ref="A9:B9"/>
    <mergeCell ref="A10:B10"/>
    <mergeCell ref="A11:B11"/>
    <mergeCell ref="A12:B12"/>
    <mergeCell ref="A13:B13"/>
    <mergeCell ref="A14:G14"/>
    <mergeCell ref="A1:T1"/>
    <mergeCell ref="A2:L2"/>
    <mergeCell ref="A3:B3"/>
    <mergeCell ref="A4:A5"/>
    <mergeCell ref="A6:A7"/>
    <mergeCell ref="A8:B8"/>
  </mergeCells>
  <conditionalFormatting sqref="M6 M4 M8:M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" top="0.78740157480314965" bottom="0.78740157480314965" header="0.51181102362204722" footer="0.51181102362204722"/>
  <pageSetup paperSize="9" scale="53" orientation="landscape" r:id="rId1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V84"/>
  <sheetViews>
    <sheetView showGridLines="0" zoomScale="80" zoomScaleNormal="80" zoomScalePageLayoutView="80" workbookViewId="0">
      <selection sqref="A1:V1"/>
    </sheetView>
  </sheetViews>
  <sheetFormatPr defaultRowHeight="12.75" x14ac:dyDescent="0.2"/>
  <cols>
    <col min="1" max="1" width="18.42578125" style="1" customWidth="1"/>
    <col min="2" max="2" width="13.7109375" style="1" customWidth="1"/>
    <col min="3" max="3" width="14.7109375" style="1" customWidth="1"/>
    <col min="4" max="11" width="13.28515625" style="1" customWidth="1"/>
    <col min="12" max="13" width="11" style="1" customWidth="1"/>
    <col min="14" max="14" width="10.85546875" style="1" customWidth="1"/>
    <col min="15" max="21" width="12" style="1" customWidth="1"/>
    <col min="22" max="22" width="13.42578125" style="1" customWidth="1"/>
    <col min="23" max="16384" width="9.140625" style="1"/>
  </cols>
  <sheetData>
    <row r="1" spans="1:22" ht="31.5" customHeight="1" x14ac:dyDescent="0.2">
      <c r="A1" s="106" t="s">
        <v>14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</row>
    <row r="2" spans="1:22" ht="20.25" customHeight="1" x14ac:dyDescent="0.2">
      <c r="A2" s="173" t="s">
        <v>82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ht="24" customHeight="1" x14ac:dyDescent="0.2">
      <c r="A3" s="99" t="s">
        <v>54</v>
      </c>
      <c r="B3" s="99"/>
      <c r="C3" s="99"/>
      <c r="D3" s="40">
        <v>2000</v>
      </c>
      <c r="E3" s="32">
        <v>2001</v>
      </c>
      <c r="F3" s="32">
        <v>2002</v>
      </c>
      <c r="G3" s="32">
        <v>2003</v>
      </c>
      <c r="H3" s="32">
        <v>2004</v>
      </c>
      <c r="I3" s="32">
        <v>2005</v>
      </c>
      <c r="J3" s="32">
        <v>2006</v>
      </c>
      <c r="K3" s="32">
        <v>2007</v>
      </c>
      <c r="L3" s="32">
        <v>2008</v>
      </c>
      <c r="M3" s="32">
        <v>2009</v>
      </c>
      <c r="N3" s="32">
        <v>2010</v>
      </c>
      <c r="O3" s="32">
        <v>2011</v>
      </c>
      <c r="P3" s="32">
        <v>2012</v>
      </c>
      <c r="Q3" s="32">
        <v>2013</v>
      </c>
      <c r="R3" s="43">
        <v>2014</v>
      </c>
      <c r="S3" s="48">
        <v>2015</v>
      </c>
      <c r="T3" s="79">
        <v>2016</v>
      </c>
      <c r="U3" s="91">
        <v>2017</v>
      </c>
      <c r="V3" s="49" t="s">
        <v>83</v>
      </c>
    </row>
    <row r="4" spans="1:22" ht="18.75" customHeight="1" x14ac:dyDescent="0.2">
      <c r="A4" s="100" t="s">
        <v>9</v>
      </c>
      <c r="B4" s="100"/>
      <c r="C4" s="41" t="s">
        <v>5</v>
      </c>
      <c r="D4" s="37">
        <v>6182</v>
      </c>
      <c r="E4" s="37">
        <v>6518</v>
      </c>
      <c r="F4" s="37">
        <v>6892</v>
      </c>
      <c r="G4" s="37">
        <v>6808</v>
      </c>
      <c r="H4" s="37">
        <v>8310</v>
      </c>
      <c r="I4" s="37">
        <v>7786</v>
      </c>
      <c r="J4" s="37">
        <v>8934</v>
      </c>
      <c r="K4" s="37">
        <v>10130</v>
      </c>
      <c r="L4" s="37">
        <v>9968</v>
      </c>
      <c r="M4" s="37">
        <v>9964</v>
      </c>
      <c r="N4" s="38">
        <v>9410</v>
      </c>
      <c r="O4" s="38">
        <v>9921</v>
      </c>
      <c r="P4" s="38">
        <v>13244</v>
      </c>
      <c r="Q4" s="38">
        <v>8926</v>
      </c>
      <c r="R4" s="38">
        <v>9858</v>
      </c>
      <c r="S4" s="38">
        <v>8469</v>
      </c>
      <c r="T4" s="38">
        <v>9076</v>
      </c>
      <c r="U4" s="38">
        <v>9678</v>
      </c>
      <c r="V4" s="45">
        <f>U4/T4-1</f>
        <v>6.6328779197884602E-2</v>
      </c>
    </row>
    <row r="5" spans="1:22" ht="18.75" customHeight="1" x14ac:dyDescent="0.2">
      <c r="A5" s="101"/>
      <c r="B5" s="101"/>
      <c r="C5" s="39" t="s">
        <v>6</v>
      </c>
      <c r="D5" s="37">
        <v>5252</v>
      </c>
      <c r="E5" s="37">
        <v>6168</v>
      </c>
      <c r="F5" s="37">
        <v>5212</v>
      </c>
      <c r="G5" s="37">
        <v>6072</v>
      </c>
      <c r="H5" s="37">
        <v>7976</v>
      </c>
      <c r="I5" s="37">
        <v>10154</v>
      </c>
      <c r="J5" s="37">
        <v>14250</v>
      </c>
      <c r="K5" s="37">
        <v>17092</v>
      </c>
      <c r="L5" s="37">
        <v>19874</v>
      </c>
      <c r="M5" s="37">
        <v>18486</v>
      </c>
      <c r="N5" s="38">
        <v>21328</v>
      </c>
      <c r="O5" s="38">
        <v>22755</v>
      </c>
      <c r="P5" s="38">
        <v>24580</v>
      </c>
      <c r="Q5" s="38">
        <v>31069</v>
      </c>
      <c r="R5" s="38">
        <v>27905</v>
      </c>
      <c r="S5" s="38">
        <v>29720</v>
      </c>
      <c r="T5" s="38">
        <v>28531</v>
      </c>
      <c r="U5" s="38">
        <v>30118</v>
      </c>
      <c r="V5" s="45">
        <f t="shared" ref="V5:V8" si="0">U5/T5-1</f>
        <v>5.5623707546177847E-2</v>
      </c>
    </row>
    <row r="6" spans="1:22" ht="18.75" customHeight="1" x14ac:dyDescent="0.2">
      <c r="A6" s="101"/>
      <c r="B6" s="101"/>
      <c r="C6" s="39" t="s">
        <v>7</v>
      </c>
      <c r="D6" s="37">
        <v>152</v>
      </c>
      <c r="E6" s="37">
        <v>1366</v>
      </c>
      <c r="F6" s="37">
        <v>1346</v>
      </c>
      <c r="G6" s="37">
        <v>1466</v>
      </c>
      <c r="H6" s="37">
        <v>1254</v>
      </c>
      <c r="I6" s="37">
        <v>1106</v>
      </c>
      <c r="J6" s="37">
        <v>976</v>
      </c>
      <c r="K6" s="37">
        <v>992</v>
      </c>
      <c r="L6" s="37">
        <v>1230</v>
      </c>
      <c r="M6" s="37">
        <v>1152</v>
      </c>
      <c r="N6" s="38">
        <v>988</v>
      </c>
      <c r="O6" s="38">
        <v>1688</v>
      </c>
      <c r="P6" s="38">
        <v>1522</v>
      </c>
      <c r="Q6" s="38">
        <v>2019</v>
      </c>
      <c r="R6" s="38">
        <v>2211</v>
      </c>
      <c r="S6" s="38">
        <v>2070</v>
      </c>
      <c r="T6" s="38">
        <v>1960</v>
      </c>
      <c r="U6" s="38">
        <v>1490</v>
      </c>
      <c r="V6" s="45">
        <f t="shared" si="0"/>
        <v>-0.23979591836734693</v>
      </c>
    </row>
    <row r="7" spans="1:22" ht="18.75" customHeight="1" x14ac:dyDescent="0.2">
      <c r="A7" s="101"/>
      <c r="B7" s="101"/>
      <c r="C7" s="39" t="s">
        <v>73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  <c r="O7" s="38"/>
      <c r="P7" s="38"/>
      <c r="Q7" s="38"/>
      <c r="R7" s="38"/>
      <c r="S7" s="38"/>
      <c r="T7" s="38">
        <v>1512</v>
      </c>
      <c r="U7" s="38">
        <v>1495</v>
      </c>
      <c r="V7" s="45">
        <f t="shared" si="0"/>
        <v>-1.1243386243386277E-2</v>
      </c>
    </row>
    <row r="8" spans="1:22" ht="18.75" customHeight="1" x14ac:dyDescent="0.2">
      <c r="A8" s="101"/>
      <c r="B8" s="101"/>
      <c r="C8" s="39" t="s">
        <v>8</v>
      </c>
      <c r="D8" s="37">
        <f t="shared" ref="D8:N8" si="1">SUM(D4:D6)</f>
        <v>11586</v>
      </c>
      <c r="E8" s="37">
        <f t="shared" si="1"/>
        <v>14052</v>
      </c>
      <c r="F8" s="37">
        <f t="shared" si="1"/>
        <v>13450</v>
      </c>
      <c r="G8" s="37">
        <f t="shared" si="1"/>
        <v>14346</v>
      </c>
      <c r="H8" s="37">
        <f t="shared" si="1"/>
        <v>17540</v>
      </c>
      <c r="I8" s="37">
        <f t="shared" si="1"/>
        <v>19046</v>
      </c>
      <c r="J8" s="37">
        <f t="shared" si="1"/>
        <v>24160</v>
      </c>
      <c r="K8" s="37">
        <f t="shared" si="1"/>
        <v>28214</v>
      </c>
      <c r="L8" s="37">
        <f t="shared" si="1"/>
        <v>31072</v>
      </c>
      <c r="M8" s="37">
        <f t="shared" si="1"/>
        <v>29602</v>
      </c>
      <c r="N8" s="38">
        <f t="shared" si="1"/>
        <v>31726</v>
      </c>
      <c r="O8" s="38">
        <v>34364</v>
      </c>
      <c r="P8" s="38">
        <v>39346</v>
      </c>
      <c r="Q8" s="38">
        <v>42041</v>
      </c>
      <c r="R8" s="38">
        <v>39974</v>
      </c>
      <c r="S8" s="38">
        <v>40259</v>
      </c>
      <c r="T8" s="38">
        <v>41079</v>
      </c>
      <c r="U8" s="38">
        <v>42781</v>
      </c>
      <c r="V8" s="45">
        <f t="shared" si="0"/>
        <v>4.1432362034129255E-2</v>
      </c>
    </row>
    <row r="9" spans="1:22" ht="12.75" customHeight="1" x14ac:dyDescent="0.2">
      <c r="A9" s="97" t="s">
        <v>13</v>
      </c>
      <c r="B9" s="97"/>
      <c r="C9" s="97"/>
      <c r="D9" s="98"/>
      <c r="E9" s="98"/>
      <c r="F9" s="98"/>
      <c r="J9" s="29"/>
      <c r="K9" s="29"/>
    </row>
    <row r="11" spans="1:22" ht="20.25" customHeight="1" x14ac:dyDescent="0.2">
      <c r="A11" s="117" t="s">
        <v>82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</row>
    <row r="21" spans="15:15" x14ac:dyDescent="0.2">
      <c r="O21" s="6"/>
    </row>
    <row r="24" spans="15:15" x14ac:dyDescent="0.2">
      <c r="O24" s="6"/>
    </row>
    <row r="31" spans="15:15" x14ac:dyDescent="0.2">
      <c r="O31" s="6"/>
    </row>
    <row r="35" spans="1:22" x14ac:dyDescent="0.2">
      <c r="J35" s="3"/>
    </row>
    <row r="37" spans="1:22" x14ac:dyDescent="0.2">
      <c r="A37" s="102" t="s">
        <v>4</v>
      </c>
      <c r="B37" s="102"/>
      <c r="C37" s="102"/>
      <c r="D37" s="102"/>
      <c r="E37" s="102"/>
      <c r="F37" s="102"/>
      <c r="G37" s="102"/>
      <c r="H37" s="102"/>
      <c r="I37" s="102"/>
    </row>
    <row r="38" spans="1:22" x14ac:dyDescent="0.2">
      <c r="A38" s="26"/>
      <c r="B38" s="26"/>
      <c r="C38" s="26"/>
      <c r="D38" s="26"/>
      <c r="E38" s="26"/>
      <c r="F38" s="26"/>
      <c r="G38" s="26"/>
      <c r="H38" s="26"/>
      <c r="I38" s="26"/>
    </row>
    <row r="39" spans="1:22" ht="12.75" customHeight="1" x14ac:dyDescent="0.2">
      <c r="J39" s="7"/>
      <c r="K39" s="7"/>
    </row>
    <row r="40" spans="1:22" ht="24" customHeight="1" x14ac:dyDescent="0.2">
      <c r="A40" s="118" t="s">
        <v>84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1:22" ht="26.25" customHeight="1" x14ac:dyDescent="0.2">
      <c r="A41" s="113" t="s">
        <v>54</v>
      </c>
      <c r="B41" s="114"/>
      <c r="C41" s="115"/>
      <c r="D41" s="27">
        <v>2000</v>
      </c>
      <c r="E41" s="27">
        <v>2001</v>
      </c>
      <c r="F41" s="27">
        <v>2002</v>
      </c>
      <c r="G41" s="27">
        <v>2003</v>
      </c>
      <c r="H41" s="27">
        <v>2004</v>
      </c>
      <c r="I41" s="27">
        <v>2005</v>
      </c>
      <c r="J41" s="27">
        <v>2006</v>
      </c>
      <c r="K41" s="27">
        <v>2007</v>
      </c>
      <c r="L41" s="27">
        <v>2008</v>
      </c>
      <c r="M41" s="27">
        <v>2009</v>
      </c>
      <c r="N41" s="27">
        <v>2010</v>
      </c>
      <c r="O41" s="27">
        <v>2011</v>
      </c>
      <c r="P41" s="27">
        <v>2012</v>
      </c>
      <c r="Q41" s="27">
        <v>2013</v>
      </c>
      <c r="R41" s="27">
        <v>2014</v>
      </c>
      <c r="S41" s="50">
        <v>2015</v>
      </c>
      <c r="T41" s="27">
        <v>2016</v>
      </c>
      <c r="U41" s="27">
        <v>2017</v>
      </c>
      <c r="V41" s="49" t="s">
        <v>83</v>
      </c>
    </row>
    <row r="42" spans="1:22" s="5" customFormat="1" ht="19.5" customHeight="1" x14ac:dyDescent="0.2">
      <c r="A42" s="119" t="s">
        <v>23</v>
      </c>
      <c r="B42" s="104"/>
      <c r="C42" s="105"/>
      <c r="D42" s="30">
        <f>D43+D50</f>
        <v>585574</v>
      </c>
      <c r="E42" s="30">
        <f t="shared" ref="E42:P42" si="2">E43+E50</f>
        <v>354921</v>
      </c>
      <c r="F42" s="30">
        <f t="shared" si="2"/>
        <v>318186</v>
      </c>
      <c r="G42" s="30">
        <f t="shared" si="2"/>
        <v>367411</v>
      </c>
      <c r="H42" s="30">
        <f t="shared" si="2"/>
        <v>487640</v>
      </c>
      <c r="I42" s="30">
        <f t="shared" si="2"/>
        <v>673172</v>
      </c>
      <c r="J42" s="30">
        <f t="shared" si="2"/>
        <v>1256014</v>
      </c>
      <c r="K42" s="30">
        <f t="shared" si="2"/>
        <v>1715758</v>
      </c>
      <c r="L42" s="30">
        <f t="shared" si="2"/>
        <v>1954177</v>
      </c>
      <c r="M42" s="30">
        <f t="shared" si="2"/>
        <v>1910670</v>
      </c>
      <c r="N42" s="30">
        <f t="shared" si="2"/>
        <v>2231610</v>
      </c>
      <c r="O42" s="30">
        <f t="shared" si="2"/>
        <v>2463222</v>
      </c>
      <c r="P42" s="30">
        <f t="shared" si="2"/>
        <v>2976227</v>
      </c>
      <c r="Q42" s="30">
        <f>Q43+Q50</f>
        <v>2877403</v>
      </c>
      <c r="R42" s="30">
        <f>R43+R50</f>
        <v>3288435</v>
      </c>
      <c r="S42" s="30">
        <v>3706180</v>
      </c>
      <c r="T42" s="30">
        <v>4004081</v>
      </c>
      <c r="U42" s="30">
        <v>4611714</v>
      </c>
      <c r="V42" s="46">
        <f>U42/T42-1</f>
        <v>0.1517534235696032</v>
      </c>
    </row>
    <row r="43" spans="1:22" s="5" customFormat="1" ht="19.5" customHeight="1" x14ac:dyDescent="0.2">
      <c r="A43" s="103" t="s">
        <v>22</v>
      </c>
      <c r="B43" s="104"/>
      <c r="C43" s="105"/>
      <c r="D43" s="30">
        <f>D44+D47</f>
        <v>578745</v>
      </c>
      <c r="E43" s="30">
        <f t="shared" ref="E43:R43" si="3">E44+E47</f>
        <v>354070</v>
      </c>
      <c r="F43" s="30">
        <f t="shared" si="3"/>
        <v>318008</v>
      </c>
      <c r="G43" s="30">
        <f t="shared" si="3"/>
        <v>366742</v>
      </c>
      <c r="H43" s="30">
        <f t="shared" si="3"/>
        <v>485605</v>
      </c>
      <c r="I43" s="30">
        <f t="shared" si="3"/>
        <v>668879</v>
      </c>
      <c r="J43" s="30">
        <f t="shared" si="3"/>
        <v>1249753</v>
      </c>
      <c r="K43" s="30">
        <f t="shared" si="3"/>
        <v>1702978</v>
      </c>
      <c r="L43" s="30">
        <f t="shared" si="3"/>
        <v>1951062</v>
      </c>
      <c r="M43" s="30">
        <f t="shared" si="3"/>
        <v>1897904</v>
      </c>
      <c r="N43" s="30">
        <f t="shared" si="3"/>
        <v>2214928</v>
      </c>
      <c r="O43" s="30">
        <f t="shared" si="3"/>
        <v>2455813</v>
      </c>
      <c r="P43" s="30">
        <f t="shared" si="3"/>
        <v>2968272</v>
      </c>
      <c r="Q43" s="30">
        <f t="shared" si="3"/>
        <v>2868855</v>
      </c>
      <c r="R43" s="30">
        <f t="shared" si="3"/>
        <v>3278168</v>
      </c>
      <c r="S43" s="30">
        <v>3696829</v>
      </c>
      <c r="T43" s="30">
        <v>4000652</v>
      </c>
      <c r="U43" s="30">
        <v>4610604</v>
      </c>
      <c r="V43" s="46">
        <f t="shared" ref="V43:V50" si="4">U43/T43-1</f>
        <v>0.15246314850679332</v>
      </c>
    </row>
    <row r="44" spans="1:22" s="5" customFormat="1" ht="19.5" customHeight="1" x14ac:dyDescent="0.2">
      <c r="A44" s="111" t="s">
        <v>19</v>
      </c>
      <c r="B44" s="104"/>
      <c r="C44" s="105"/>
      <c r="D44" s="20">
        <f>SUM(D45:D46)</f>
        <v>570210</v>
      </c>
      <c r="E44" s="20">
        <f t="shared" ref="E44:R44" si="5">SUM(E45:E46)</f>
        <v>342554</v>
      </c>
      <c r="F44" s="20">
        <f t="shared" si="5"/>
        <v>302366</v>
      </c>
      <c r="G44" s="20">
        <f t="shared" si="5"/>
        <v>344521</v>
      </c>
      <c r="H44" s="20">
        <f t="shared" si="5"/>
        <v>461895</v>
      </c>
      <c r="I44" s="20">
        <f t="shared" si="5"/>
        <v>630176</v>
      </c>
      <c r="J44" s="20">
        <f t="shared" si="5"/>
        <v>1189497</v>
      </c>
      <c r="K44" s="20">
        <f t="shared" si="5"/>
        <v>1590248</v>
      </c>
      <c r="L44" s="20">
        <f t="shared" si="5"/>
        <v>1783085</v>
      </c>
      <c r="M44" s="20">
        <f t="shared" si="5"/>
        <v>1743455</v>
      </c>
      <c r="N44" s="20">
        <f t="shared" si="5"/>
        <v>2047904</v>
      </c>
      <c r="O44" s="20">
        <f t="shared" si="5"/>
        <v>2267823</v>
      </c>
      <c r="P44" s="20">
        <f t="shared" si="5"/>
        <v>2744653</v>
      </c>
      <c r="Q44" s="20">
        <f t="shared" si="5"/>
        <v>2685129</v>
      </c>
      <c r="R44" s="20">
        <f t="shared" si="5"/>
        <v>3017028</v>
      </c>
      <c r="S44" s="20">
        <v>3463196</v>
      </c>
      <c r="T44" s="20">
        <v>3789734</v>
      </c>
      <c r="U44" s="20">
        <v>4334266</v>
      </c>
      <c r="V44" s="174">
        <f t="shared" si="4"/>
        <v>0.14368607400941591</v>
      </c>
    </row>
    <row r="45" spans="1:22" s="5" customFormat="1" ht="19.5" customHeight="1" x14ac:dyDescent="0.2">
      <c r="A45" s="110" t="s">
        <v>35</v>
      </c>
      <c r="B45" s="104"/>
      <c r="C45" s="105"/>
      <c r="D45" s="20">
        <v>389923</v>
      </c>
      <c r="E45" s="20">
        <v>149949</v>
      </c>
      <c r="F45" s="20">
        <v>152648</v>
      </c>
      <c r="G45" s="20">
        <v>181701</v>
      </c>
      <c r="H45" s="20">
        <v>192992</v>
      </c>
      <c r="I45" s="20">
        <v>191553</v>
      </c>
      <c r="J45" s="20">
        <v>229964</v>
      </c>
      <c r="K45" s="20">
        <v>268423</v>
      </c>
      <c r="L45" s="20">
        <v>242864</v>
      </c>
      <c r="M45" s="20">
        <v>226178</v>
      </c>
      <c r="N45" s="20">
        <v>236403</v>
      </c>
      <c r="O45" s="20">
        <v>289848</v>
      </c>
      <c r="P45" s="20">
        <v>653249</v>
      </c>
      <c r="Q45" s="20">
        <v>351709</v>
      </c>
      <c r="R45" s="20">
        <v>443054</v>
      </c>
      <c r="S45" s="20">
        <v>450061</v>
      </c>
      <c r="T45" s="20">
        <v>534806</v>
      </c>
      <c r="U45" s="20">
        <v>636630</v>
      </c>
      <c r="V45" s="174">
        <f t="shared" si="4"/>
        <v>0.19039427381143814</v>
      </c>
    </row>
    <row r="46" spans="1:22" s="5" customFormat="1" ht="19.5" customHeight="1" x14ac:dyDescent="0.2">
      <c r="A46" s="110" t="s">
        <v>36</v>
      </c>
      <c r="B46" s="104"/>
      <c r="C46" s="105"/>
      <c r="D46" s="20">
        <v>180287</v>
      </c>
      <c r="E46" s="20">
        <v>192605</v>
      </c>
      <c r="F46" s="20">
        <v>149718</v>
      </c>
      <c r="G46" s="20">
        <v>162820</v>
      </c>
      <c r="H46" s="20">
        <v>268903</v>
      </c>
      <c r="I46" s="20">
        <v>438623</v>
      </c>
      <c r="J46" s="20">
        <v>959533</v>
      </c>
      <c r="K46" s="20">
        <v>1321825</v>
      </c>
      <c r="L46" s="20">
        <v>1540221</v>
      </c>
      <c r="M46" s="20">
        <v>1517277</v>
      </c>
      <c r="N46" s="20">
        <v>1811501</v>
      </c>
      <c r="O46" s="20">
        <v>1977975</v>
      </c>
      <c r="P46" s="20">
        <v>2091404</v>
      </c>
      <c r="Q46" s="20">
        <v>2333420</v>
      </c>
      <c r="R46" s="20">
        <v>2573974</v>
      </c>
      <c r="S46" s="20">
        <v>3013135</v>
      </c>
      <c r="T46" s="20">
        <v>3254928</v>
      </c>
      <c r="U46" s="20">
        <v>3697636</v>
      </c>
      <c r="V46" s="174">
        <f t="shared" si="4"/>
        <v>0.13601161070229506</v>
      </c>
    </row>
    <row r="47" spans="1:22" s="5" customFormat="1" ht="19.5" customHeight="1" x14ac:dyDescent="0.2">
      <c r="A47" s="111" t="s">
        <v>20</v>
      </c>
      <c r="B47" s="104"/>
      <c r="C47" s="105"/>
      <c r="D47" s="20">
        <f>D48+D49</f>
        <v>8535</v>
      </c>
      <c r="E47" s="20">
        <f t="shared" ref="E47:R47" si="6">E48+E49</f>
        <v>11516</v>
      </c>
      <c r="F47" s="20">
        <f t="shared" si="6"/>
        <v>15642</v>
      </c>
      <c r="G47" s="20">
        <f t="shared" si="6"/>
        <v>22221</v>
      </c>
      <c r="H47" s="20">
        <f t="shared" si="6"/>
        <v>23710</v>
      </c>
      <c r="I47" s="20">
        <f t="shared" si="6"/>
        <v>38703</v>
      </c>
      <c r="J47" s="20">
        <f t="shared" si="6"/>
        <v>60256</v>
      </c>
      <c r="K47" s="20">
        <f t="shared" si="6"/>
        <v>112730</v>
      </c>
      <c r="L47" s="20">
        <f t="shared" si="6"/>
        <v>167977</v>
      </c>
      <c r="M47" s="20">
        <f t="shared" si="6"/>
        <v>154449</v>
      </c>
      <c r="N47" s="20">
        <f t="shared" si="6"/>
        <v>167024</v>
      </c>
      <c r="O47" s="20">
        <f t="shared" si="6"/>
        <v>187990</v>
      </c>
      <c r="P47" s="20">
        <f t="shared" si="6"/>
        <v>223619</v>
      </c>
      <c r="Q47" s="20">
        <f t="shared" si="6"/>
        <v>183726</v>
      </c>
      <c r="R47" s="20">
        <f t="shared" si="6"/>
        <v>261140</v>
      </c>
      <c r="S47" s="20">
        <v>233633</v>
      </c>
      <c r="T47" s="20">
        <v>210918</v>
      </c>
      <c r="U47" s="20">
        <v>276338</v>
      </c>
      <c r="V47" s="174">
        <f t="shared" si="4"/>
        <v>0.31016793256146946</v>
      </c>
    </row>
    <row r="48" spans="1:22" s="5" customFormat="1" ht="19.5" customHeight="1" x14ac:dyDescent="0.2">
      <c r="A48" s="110" t="s">
        <v>35</v>
      </c>
      <c r="B48" s="104"/>
      <c r="C48" s="105"/>
      <c r="D48" s="20">
        <v>2700</v>
      </c>
      <c r="E48" s="20">
        <v>1374</v>
      </c>
      <c r="F48" s="20">
        <v>2748</v>
      </c>
      <c r="G48" s="20">
        <v>4056</v>
      </c>
      <c r="H48" s="20">
        <v>2557</v>
      </c>
      <c r="I48" s="20">
        <v>2973</v>
      </c>
      <c r="J48" s="20">
        <v>2649</v>
      </c>
      <c r="K48" s="20">
        <v>2620</v>
      </c>
      <c r="L48" s="20">
        <v>3303</v>
      </c>
      <c r="M48" s="20">
        <v>2406</v>
      </c>
      <c r="N48" s="20">
        <v>2608</v>
      </c>
      <c r="O48" s="20">
        <v>3404</v>
      </c>
      <c r="P48" s="20">
        <v>5857</v>
      </c>
      <c r="Q48" s="20">
        <v>2176</v>
      </c>
      <c r="R48" s="20">
        <v>11001</v>
      </c>
      <c r="S48" s="20">
        <v>6878</v>
      </c>
      <c r="T48" s="20">
        <v>9685</v>
      </c>
      <c r="U48" s="20">
        <v>5490</v>
      </c>
      <c r="V48" s="174">
        <f t="shared" si="4"/>
        <v>-0.43314403717088279</v>
      </c>
    </row>
    <row r="49" spans="1:22" s="5" customFormat="1" ht="19.5" customHeight="1" x14ac:dyDescent="0.2">
      <c r="A49" s="110" t="s">
        <v>36</v>
      </c>
      <c r="B49" s="104"/>
      <c r="C49" s="105"/>
      <c r="D49" s="20">
        <v>5835</v>
      </c>
      <c r="E49" s="20">
        <v>10142</v>
      </c>
      <c r="F49" s="20">
        <v>12894</v>
      </c>
      <c r="G49" s="20">
        <v>18165</v>
      </c>
      <c r="H49" s="20">
        <v>21153</v>
      </c>
      <c r="I49" s="20">
        <v>35730</v>
      </c>
      <c r="J49" s="20">
        <v>57607</v>
      </c>
      <c r="K49" s="20">
        <v>110110</v>
      </c>
      <c r="L49" s="20">
        <v>164674</v>
      </c>
      <c r="M49" s="20">
        <v>152043</v>
      </c>
      <c r="N49" s="20">
        <v>164416</v>
      </c>
      <c r="O49" s="20">
        <v>184586</v>
      </c>
      <c r="P49" s="20">
        <v>217762</v>
      </c>
      <c r="Q49" s="20">
        <v>181550</v>
      </c>
      <c r="R49" s="20">
        <v>250139</v>
      </c>
      <c r="S49" s="20">
        <v>226755</v>
      </c>
      <c r="T49" s="20">
        <v>201233</v>
      </c>
      <c r="U49" s="20">
        <v>270848</v>
      </c>
      <c r="V49" s="174">
        <f t="shared" si="4"/>
        <v>0.34594226593053823</v>
      </c>
    </row>
    <row r="50" spans="1:22" s="5" customFormat="1" ht="19.5" customHeight="1" x14ac:dyDescent="0.2">
      <c r="A50" s="103" t="s">
        <v>21</v>
      </c>
      <c r="B50" s="104"/>
      <c r="C50" s="105"/>
      <c r="D50" s="30">
        <v>6829</v>
      </c>
      <c r="E50" s="30">
        <v>851</v>
      </c>
      <c r="F50" s="30">
        <v>178</v>
      </c>
      <c r="G50" s="30">
        <v>669</v>
      </c>
      <c r="H50" s="30">
        <v>2035</v>
      </c>
      <c r="I50" s="30">
        <v>4293</v>
      </c>
      <c r="J50" s="30">
        <v>6261</v>
      </c>
      <c r="K50" s="30">
        <v>12780</v>
      </c>
      <c r="L50" s="30">
        <v>3115</v>
      </c>
      <c r="M50" s="30">
        <v>12766</v>
      </c>
      <c r="N50" s="30">
        <v>16682</v>
      </c>
      <c r="O50" s="30">
        <v>7409</v>
      </c>
      <c r="P50" s="30">
        <v>7955</v>
      </c>
      <c r="Q50" s="30">
        <v>8548</v>
      </c>
      <c r="R50" s="30">
        <v>10267</v>
      </c>
      <c r="S50" s="30">
        <v>9351</v>
      </c>
      <c r="T50" s="30">
        <v>3429</v>
      </c>
      <c r="U50" s="30">
        <v>1110</v>
      </c>
      <c r="V50" s="46">
        <f t="shared" si="4"/>
        <v>-0.67629046369203849</v>
      </c>
    </row>
    <row r="51" spans="1:22" x14ac:dyDescent="0.2">
      <c r="A51" s="97" t="s">
        <v>24</v>
      </c>
      <c r="B51" s="97"/>
      <c r="C51" s="97"/>
      <c r="D51" s="112"/>
      <c r="E51" s="112"/>
      <c r="F51" s="112"/>
      <c r="G51" s="112"/>
      <c r="H51" s="112"/>
      <c r="I51" s="112"/>
      <c r="J51" s="112"/>
    </row>
    <row r="52" spans="1:22" x14ac:dyDescent="0.2">
      <c r="Q52" s="6"/>
      <c r="R52" s="6"/>
      <c r="S52" s="6"/>
      <c r="T52" s="6"/>
      <c r="U52" s="6"/>
    </row>
    <row r="53" spans="1:22" ht="15.75" x14ac:dyDescent="0.25">
      <c r="A53" s="109" t="s">
        <v>84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T53" s="22"/>
    </row>
    <row r="55" spans="1:22" ht="12.75" customHeight="1" x14ac:dyDescent="0.2">
      <c r="K55" s="29"/>
    </row>
    <row r="56" spans="1:22" x14ac:dyDescent="0.2">
      <c r="K56" s="29"/>
      <c r="P56" s="6"/>
      <c r="Q56" s="6"/>
    </row>
    <row r="60" spans="1:22" x14ac:dyDescent="0.2">
      <c r="P60" s="6"/>
      <c r="T60" s="22"/>
    </row>
    <row r="61" spans="1:22" x14ac:dyDescent="0.2">
      <c r="P61" s="6"/>
    </row>
    <row r="62" spans="1:22" x14ac:dyDescent="0.2">
      <c r="P62" s="6"/>
    </row>
    <row r="63" spans="1:22" x14ac:dyDescent="0.2">
      <c r="P63" s="6"/>
    </row>
    <row r="81" spans="1:15" x14ac:dyDescent="0.2">
      <c r="K81" s="3"/>
    </row>
    <row r="82" spans="1:15" x14ac:dyDescent="0.2">
      <c r="A82" s="102" t="s">
        <v>4</v>
      </c>
      <c r="B82" s="102"/>
      <c r="C82" s="102"/>
      <c r="D82" s="102"/>
      <c r="E82" s="102"/>
      <c r="F82" s="102"/>
      <c r="G82" s="102"/>
      <c r="H82" s="102"/>
      <c r="I82" s="102"/>
      <c r="J82" s="102"/>
    </row>
    <row r="83" spans="1:1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5" ht="18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</sheetData>
  <mergeCells count="21">
    <mergeCell ref="A53:R53"/>
    <mergeCell ref="A2:V2"/>
    <mergeCell ref="A1:V1"/>
    <mergeCell ref="A11:O11"/>
    <mergeCell ref="A40:V40"/>
    <mergeCell ref="A42:C42"/>
    <mergeCell ref="A49:C49"/>
    <mergeCell ref="A45:C45"/>
    <mergeCell ref="A47:C47"/>
    <mergeCell ref="A46:C46"/>
    <mergeCell ref="A48:C48"/>
    <mergeCell ref="A82:J82"/>
    <mergeCell ref="A51:J51"/>
    <mergeCell ref="A41:C41"/>
    <mergeCell ref="A9:F9"/>
    <mergeCell ref="A3:C3"/>
    <mergeCell ref="A4:B8"/>
    <mergeCell ref="A37:I37"/>
    <mergeCell ref="A43:C43"/>
    <mergeCell ref="A44:C44"/>
    <mergeCell ref="A50:C50"/>
  </mergeCells>
  <phoneticPr fontId="3" type="noConversion"/>
  <conditionalFormatting sqref="V4:V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{0C8407C1-FAAC-4FD5-94E4-811BAB422C41}</x14:id>
        </ext>
      </extLst>
    </cfRule>
  </conditionalFormatting>
  <conditionalFormatting sqref="V42:V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{71738FE6-CBD2-4468-A30E-89DB23E18680}</x14:id>
        </ext>
      </extLst>
    </cfRule>
  </conditionalFormatting>
  <pageMargins left="0.39370078740157483" right="0" top="0.78740157480314965" bottom="0.78740157480314965" header="0.51181102362204722" footer="0.51181102362204722"/>
  <pageSetup paperSize="9" scale="40" orientation="landscape" r:id="rId1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ignoredErrors>
    <ignoredError sqref="D8:O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407C1-FAAC-4FD5-94E4-811BAB422C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V4:V8</xm:sqref>
        </x14:conditionalFormatting>
        <x14:conditionalFormatting xmlns:xm="http://schemas.microsoft.com/office/excel/2006/main">
          <x14:cfRule type="dataBar" id="{71738FE6-CBD2-4468-A30E-89DB23E186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V42:V50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showGridLines="0" zoomScale="80" zoomScaleNormal="80" zoomScalePageLayoutView="80" workbookViewId="0">
      <selection sqref="A1:S1"/>
    </sheetView>
  </sheetViews>
  <sheetFormatPr defaultRowHeight="12.75" x14ac:dyDescent="0.2"/>
  <cols>
    <col min="1" max="1" width="18.42578125" style="1" customWidth="1"/>
    <col min="2" max="2" width="13.7109375" style="1" customWidth="1"/>
    <col min="3" max="3" width="14.7109375" style="1" customWidth="1"/>
    <col min="4" max="11" width="13.28515625" style="1" customWidth="1"/>
    <col min="12" max="13" width="11" style="1" customWidth="1"/>
    <col min="14" max="14" width="10.85546875" style="1" customWidth="1"/>
    <col min="15" max="21" width="12" style="1" customWidth="1"/>
    <col min="22" max="22" width="13.42578125" style="1" customWidth="1"/>
    <col min="23" max="16384" width="9.140625" style="1"/>
  </cols>
  <sheetData>
    <row r="1" spans="1:28" ht="26.25" customHeight="1" x14ac:dyDescent="0.2">
      <c r="A1" s="264" t="s">
        <v>12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28" ht="22.5" customHeight="1" x14ac:dyDescent="0.2">
      <c r="A2" s="214" t="s">
        <v>85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28" s="8" customFormat="1" ht="28.5" customHeight="1" thickBot="1" x14ac:dyDescent="0.25">
      <c r="A3" s="233" t="s">
        <v>54</v>
      </c>
      <c r="B3" s="233"/>
      <c r="C3" s="233"/>
      <c r="D3" s="234">
        <v>2003</v>
      </c>
      <c r="E3" s="234">
        <v>2004</v>
      </c>
      <c r="F3" s="234">
        <v>2005</v>
      </c>
      <c r="G3" s="234">
        <v>2006</v>
      </c>
      <c r="H3" s="234">
        <v>2007</v>
      </c>
      <c r="I3" s="234">
        <v>2008</v>
      </c>
      <c r="J3" s="234">
        <v>2009</v>
      </c>
      <c r="K3" s="234">
        <v>2010</v>
      </c>
      <c r="L3" s="234">
        <v>2011</v>
      </c>
      <c r="M3" s="235">
        <v>2012</v>
      </c>
      <c r="N3" s="236">
        <v>2013</v>
      </c>
      <c r="O3" s="237">
        <v>2014</v>
      </c>
      <c r="P3" s="238">
        <v>2015</v>
      </c>
      <c r="Q3" s="238">
        <v>2016</v>
      </c>
      <c r="R3" s="238">
        <v>2017</v>
      </c>
      <c r="S3" s="238" t="s">
        <v>83</v>
      </c>
      <c r="W3" s="5"/>
      <c r="X3" s="5"/>
      <c r="Y3" s="5"/>
      <c r="Z3" s="5"/>
      <c r="AA3" s="5"/>
      <c r="AB3" s="5"/>
    </row>
    <row r="4" spans="1:28" s="5" customFormat="1" ht="26.25" customHeight="1" thickBot="1" x14ac:dyDescent="0.25">
      <c r="A4" s="239" t="s">
        <v>32</v>
      </c>
      <c r="B4" s="240"/>
      <c r="C4" s="240"/>
      <c r="D4" s="241">
        <v>280720</v>
      </c>
      <c r="E4" s="241">
        <v>165477</v>
      </c>
      <c r="F4" s="241">
        <v>182819</v>
      </c>
      <c r="G4" s="241">
        <v>165649</v>
      </c>
      <c r="H4" s="241">
        <v>182975</v>
      </c>
      <c r="I4" s="241">
        <v>188392</v>
      </c>
      <c r="J4" s="241">
        <v>164630</v>
      </c>
      <c r="K4" s="241">
        <v>164630</v>
      </c>
      <c r="L4" s="241">
        <v>154651</v>
      </c>
      <c r="M4" s="242">
        <v>150099</v>
      </c>
      <c r="N4" s="243">
        <v>136378</v>
      </c>
      <c r="O4" s="244">
        <v>137784</v>
      </c>
      <c r="P4" s="243">
        <v>118354</v>
      </c>
      <c r="Q4" s="243">
        <v>117238</v>
      </c>
      <c r="R4" s="243">
        <v>137346</v>
      </c>
      <c r="S4" s="245">
        <f>R4/Q4-1</f>
        <v>0.17151435541377369</v>
      </c>
    </row>
    <row r="5" spans="1:28" s="5" customFormat="1" ht="30.75" customHeight="1" x14ac:dyDescent="0.2">
      <c r="A5" s="215" t="s">
        <v>31</v>
      </c>
      <c r="B5" s="216"/>
      <c r="C5" s="216"/>
      <c r="D5" s="217">
        <f>SUM(D6:D10)</f>
        <v>21292996</v>
      </c>
      <c r="E5" s="217">
        <f t="shared" ref="E5:O5" si="0">SUM(E6:E10)</f>
        <v>23314926</v>
      </c>
      <c r="F5" s="217">
        <f t="shared" si="0"/>
        <v>23341022</v>
      </c>
      <c r="G5" s="217">
        <f t="shared" si="0"/>
        <v>22407129</v>
      </c>
      <c r="H5" s="217">
        <f t="shared" si="0"/>
        <v>19826332</v>
      </c>
      <c r="I5" s="217">
        <f t="shared" si="0"/>
        <v>17781002</v>
      </c>
      <c r="J5" s="217">
        <f t="shared" si="0"/>
        <v>18862891</v>
      </c>
      <c r="K5" s="217">
        <f t="shared" si="0"/>
        <v>27182097</v>
      </c>
      <c r="L5" s="217">
        <f t="shared" si="0"/>
        <v>25305488</v>
      </c>
      <c r="M5" s="217">
        <f t="shared" si="0"/>
        <v>26898136</v>
      </c>
      <c r="N5" s="217">
        <f t="shared" si="0"/>
        <v>30259295</v>
      </c>
      <c r="O5" s="218">
        <f t="shared" si="0"/>
        <v>32277558</v>
      </c>
      <c r="P5" s="219">
        <v>35913639</v>
      </c>
      <c r="Q5" s="219">
        <v>37288969</v>
      </c>
      <c r="R5" s="219">
        <v>40613784</v>
      </c>
      <c r="S5" s="220">
        <f t="shared" ref="S5:S10" si="1">R5/Q5-1</f>
        <v>8.9163500337056778E-2</v>
      </c>
    </row>
    <row r="6" spans="1:28" s="5" customFormat="1" ht="30.75" customHeight="1" x14ac:dyDescent="0.2">
      <c r="A6" s="221" t="s">
        <v>37</v>
      </c>
      <c r="B6" s="195"/>
      <c r="C6" s="196"/>
      <c r="D6" s="197">
        <v>396844</v>
      </c>
      <c r="E6" s="197">
        <v>403414</v>
      </c>
      <c r="F6" s="197">
        <v>338893</v>
      </c>
      <c r="G6" s="197">
        <v>439576</v>
      </c>
      <c r="H6" s="197">
        <v>770424</v>
      </c>
      <c r="I6" s="197">
        <v>646945</v>
      </c>
      <c r="J6" s="197">
        <v>960588</v>
      </c>
      <c r="K6" s="197">
        <v>781152</v>
      </c>
      <c r="L6" s="197">
        <v>816123</v>
      </c>
      <c r="M6" s="198">
        <v>1017609</v>
      </c>
      <c r="N6" s="199">
        <v>1479443</v>
      </c>
      <c r="O6" s="200">
        <v>1629212</v>
      </c>
      <c r="P6" s="201">
        <v>1455339</v>
      </c>
      <c r="Q6" s="201">
        <v>1147953</v>
      </c>
      <c r="R6" s="201">
        <v>774169</v>
      </c>
      <c r="S6" s="222">
        <f t="shared" si="1"/>
        <v>-0.3256091495035075</v>
      </c>
      <c r="W6" s="42"/>
      <c r="X6" s="42"/>
    </row>
    <row r="7" spans="1:28" s="5" customFormat="1" ht="30.75" customHeight="1" x14ac:dyDescent="0.2">
      <c r="A7" s="221" t="s">
        <v>69</v>
      </c>
      <c r="B7" s="195"/>
      <c r="C7" s="196"/>
      <c r="D7" s="197">
        <v>2298057</v>
      </c>
      <c r="E7" s="197">
        <v>2569557</v>
      </c>
      <c r="F7" s="197">
        <v>1939827</v>
      </c>
      <c r="G7" s="197">
        <v>1966753</v>
      </c>
      <c r="H7" s="197">
        <v>2338492</v>
      </c>
      <c r="I7" s="197">
        <v>3059897</v>
      </c>
      <c r="J7" s="197">
        <v>3458139</v>
      </c>
      <c r="K7" s="197">
        <v>6132028</v>
      </c>
      <c r="L7" s="197">
        <v>7300488</v>
      </c>
      <c r="M7" s="198">
        <v>8888019</v>
      </c>
      <c r="N7" s="199">
        <v>10513937</v>
      </c>
      <c r="O7" s="199">
        <v>11229724</v>
      </c>
      <c r="P7" s="202">
        <v>11814195</v>
      </c>
      <c r="Q7" s="202">
        <v>14549116</v>
      </c>
      <c r="R7" s="202">
        <v>18052150</v>
      </c>
      <c r="S7" s="222">
        <f t="shared" si="1"/>
        <v>0.24077297892188088</v>
      </c>
      <c r="W7" s="42"/>
      <c r="X7" s="42"/>
    </row>
    <row r="8" spans="1:28" s="5" customFormat="1" ht="30.75" customHeight="1" x14ac:dyDescent="0.2">
      <c r="A8" s="221" t="s">
        <v>70</v>
      </c>
      <c r="B8" s="195"/>
      <c r="C8" s="196"/>
      <c r="D8" s="197">
        <v>2680528</v>
      </c>
      <c r="E8" s="197">
        <v>2619459</v>
      </c>
      <c r="F8" s="197">
        <v>2694812</v>
      </c>
      <c r="G8" s="197">
        <v>2946127</v>
      </c>
      <c r="H8" s="197">
        <v>3233969</v>
      </c>
      <c r="I8" s="197">
        <v>2632831</v>
      </c>
      <c r="J8" s="197">
        <v>2233903</v>
      </c>
      <c r="K8" s="197">
        <v>2686735</v>
      </c>
      <c r="L8" s="197">
        <v>5011746</v>
      </c>
      <c r="M8" s="198">
        <v>4327721</v>
      </c>
      <c r="N8" s="199">
        <v>2650378</v>
      </c>
      <c r="O8" s="199">
        <v>3613109</v>
      </c>
      <c r="P8" s="202">
        <v>3445727</v>
      </c>
      <c r="Q8" s="202">
        <v>3702443</v>
      </c>
      <c r="R8" s="202">
        <v>3535972</v>
      </c>
      <c r="S8" s="222">
        <f t="shared" si="1"/>
        <v>-4.4962474776789274E-2</v>
      </c>
      <c r="W8" s="42"/>
      <c r="X8" s="42"/>
    </row>
    <row r="9" spans="1:28" s="5" customFormat="1" ht="30.75" customHeight="1" x14ac:dyDescent="0.2">
      <c r="A9" s="221" t="s">
        <v>40</v>
      </c>
      <c r="B9" s="195"/>
      <c r="C9" s="196"/>
      <c r="D9" s="197">
        <v>5926194</v>
      </c>
      <c r="E9" s="197">
        <v>5920844</v>
      </c>
      <c r="F9" s="197">
        <v>6921512</v>
      </c>
      <c r="G9" s="197">
        <v>4131030</v>
      </c>
      <c r="H9" s="197">
        <v>1892909</v>
      </c>
      <c r="I9" s="197">
        <v>1088190</v>
      </c>
      <c r="J9" s="197">
        <v>2716380</v>
      </c>
      <c r="K9" s="197">
        <v>3180939</v>
      </c>
      <c r="L9" s="197">
        <v>1789259</v>
      </c>
      <c r="M9" s="198">
        <v>1923785</v>
      </c>
      <c r="N9" s="199">
        <v>4589254</v>
      </c>
      <c r="O9" s="199">
        <v>3322356</v>
      </c>
      <c r="P9" s="202">
        <v>4487902</v>
      </c>
      <c r="Q9" s="202">
        <v>5080910</v>
      </c>
      <c r="R9" s="202">
        <v>5083286</v>
      </c>
      <c r="S9" s="222">
        <f t="shared" si="1"/>
        <v>4.6763276657135755E-4</v>
      </c>
      <c r="W9" s="42"/>
      <c r="X9" s="42"/>
    </row>
    <row r="10" spans="1:28" s="5" customFormat="1" ht="30.75" customHeight="1" thickBot="1" x14ac:dyDescent="0.25">
      <c r="A10" s="223" t="s">
        <v>41</v>
      </c>
      <c r="B10" s="208"/>
      <c r="C10" s="209"/>
      <c r="D10" s="210">
        <v>9991373</v>
      </c>
      <c r="E10" s="210">
        <v>11801652</v>
      </c>
      <c r="F10" s="210">
        <v>11445978</v>
      </c>
      <c r="G10" s="210">
        <v>12923643</v>
      </c>
      <c r="H10" s="210">
        <v>11590538</v>
      </c>
      <c r="I10" s="210">
        <v>10353139</v>
      </c>
      <c r="J10" s="210">
        <v>9493881</v>
      </c>
      <c r="K10" s="210">
        <v>14401243</v>
      </c>
      <c r="L10" s="210">
        <v>10387872</v>
      </c>
      <c r="M10" s="211">
        <v>10741002</v>
      </c>
      <c r="N10" s="212">
        <v>11026283</v>
      </c>
      <c r="O10" s="212">
        <v>12483157</v>
      </c>
      <c r="P10" s="213">
        <v>14710476</v>
      </c>
      <c r="Q10" s="213">
        <v>12808547</v>
      </c>
      <c r="R10" s="213">
        <v>13168207</v>
      </c>
      <c r="S10" s="224">
        <f t="shared" si="1"/>
        <v>2.8079687727265323E-2</v>
      </c>
      <c r="W10" s="42"/>
      <c r="X10" s="42"/>
    </row>
    <row r="11" spans="1:28" s="5" customFormat="1" ht="30.75" customHeight="1" thickTop="1" x14ac:dyDescent="0.2">
      <c r="A11" s="225" t="s">
        <v>43</v>
      </c>
      <c r="B11" s="205"/>
      <c r="C11" s="206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26"/>
    </row>
    <row r="12" spans="1:28" s="5" customFormat="1" ht="30.75" customHeight="1" x14ac:dyDescent="0.2">
      <c r="A12" s="221" t="s">
        <v>37</v>
      </c>
      <c r="B12" s="195"/>
      <c r="C12" s="196"/>
      <c r="D12" s="203">
        <f t="shared" ref="D12:P16" si="2">(D6/D$5)*100</f>
        <v>1.8637302143859886</v>
      </c>
      <c r="E12" s="203">
        <f t="shared" si="2"/>
        <v>1.7302821377172717</v>
      </c>
      <c r="F12" s="203">
        <f t="shared" si="2"/>
        <v>1.4519201429997366</v>
      </c>
      <c r="G12" s="203">
        <f t="shared" si="2"/>
        <v>1.9617685067997781</v>
      </c>
      <c r="H12" s="203">
        <f t="shared" si="2"/>
        <v>3.8858624984187697</v>
      </c>
      <c r="I12" s="203">
        <f t="shared" si="2"/>
        <v>3.6384057546363251</v>
      </c>
      <c r="J12" s="203">
        <f t="shared" si="2"/>
        <v>5.092474955191121</v>
      </c>
      <c r="K12" s="203">
        <f t="shared" si="2"/>
        <v>2.8737738666740831</v>
      </c>
      <c r="L12" s="203">
        <f t="shared" si="2"/>
        <v>3.2250830333720497</v>
      </c>
      <c r="M12" s="203">
        <f t="shared" si="2"/>
        <v>3.7831952370231154</v>
      </c>
      <c r="N12" s="203">
        <f t="shared" si="2"/>
        <v>4.8892183377041665</v>
      </c>
      <c r="O12" s="203">
        <f>(O6/$O$5)*100</f>
        <v>5.0475070016139387</v>
      </c>
      <c r="P12" s="203">
        <f>(P6/$P$5)*100</f>
        <v>4.0523295341917311</v>
      </c>
      <c r="Q12" s="203">
        <f>(Q6/$Q$5)*100</f>
        <v>3.0785324206737923</v>
      </c>
      <c r="R12" s="203">
        <f>(R6/$R$5)*100</f>
        <v>1.9061730372131787</v>
      </c>
      <c r="S12" s="227">
        <f>R12-Q12</f>
        <v>-1.1723593834606136</v>
      </c>
    </row>
    <row r="13" spans="1:28" s="5" customFormat="1" ht="30.75" customHeight="1" x14ac:dyDescent="0.2">
      <c r="A13" s="221" t="s">
        <v>38</v>
      </c>
      <c r="B13" s="195"/>
      <c r="C13" s="196"/>
      <c r="D13" s="204">
        <f t="shared" si="2"/>
        <v>10.792548873817474</v>
      </c>
      <c r="E13" s="204">
        <f t="shared" si="2"/>
        <v>11.021081516621583</v>
      </c>
      <c r="F13" s="204">
        <f t="shared" si="2"/>
        <v>8.3108057564917246</v>
      </c>
      <c r="G13" s="204">
        <f t="shared" si="2"/>
        <v>8.7773538501965156</v>
      </c>
      <c r="H13" s="204">
        <f t="shared" si="2"/>
        <v>11.794879658022472</v>
      </c>
      <c r="I13" s="204">
        <f t="shared" si="2"/>
        <v>17.208799594083619</v>
      </c>
      <c r="J13" s="204">
        <f t="shared" si="2"/>
        <v>18.333027530085396</v>
      </c>
      <c r="K13" s="204">
        <f t="shared" si="2"/>
        <v>22.559068934232705</v>
      </c>
      <c r="L13" s="204">
        <f t="shared" si="2"/>
        <v>28.849425863670362</v>
      </c>
      <c r="M13" s="204">
        <f t="shared" si="2"/>
        <v>33.04325251385449</v>
      </c>
      <c r="N13" s="204">
        <f t="shared" si="2"/>
        <v>34.746139987729393</v>
      </c>
      <c r="O13" s="204">
        <f t="shared" si="2"/>
        <v>34.791120195648013</v>
      </c>
      <c r="P13" s="204">
        <f t="shared" si="2"/>
        <v>32.896123392007141</v>
      </c>
      <c r="Q13" s="204">
        <f>(Q7/Q$5)*100</f>
        <v>39.017211765763761</v>
      </c>
      <c r="R13" s="204">
        <f>(R7/R$5)*100</f>
        <v>44.448333107794141</v>
      </c>
      <c r="S13" s="227">
        <f>R13-Q13</f>
        <v>5.4311213420303801</v>
      </c>
    </row>
    <row r="14" spans="1:28" s="5" customFormat="1" ht="30.75" customHeight="1" x14ac:dyDescent="0.2">
      <c r="A14" s="221" t="s">
        <v>39</v>
      </c>
      <c r="B14" s="195"/>
      <c r="C14" s="196"/>
      <c r="D14" s="204">
        <f t="shared" si="2"/>
        <v>12.588778018837743</v>
      </c>
      <c r="E14" s="204">
        <f t="shared" si="2"/>
        <v>11.235116079716487</v>
      </c>
      <c r="F14" s="204">
        <f t="shared" si="2"/>
        <v>11.545389914803216</v>
      </c>
      <c r="G14" s="204">
        <f t="shared" si="2"/>
        <v>13.148168156661214</v>
      </c>
      <c r="H14" s="204">
        <f t="shared" si="2"/>
        <v>16.311484141393375</v>
      </c>
      <c r="I14" s="204">
        <f t="shared" si="2"/>
        <v>14.806988942467921</v>
      </c>
      <c r="J14" s="204">
        <f t="shared" si="2"/>
        <v>11.842845298740261</v>
      </c>
      <c r="K14" s="204">
        <f t="shared" si="2"/>
        <v>9.8842079770372386</v>
      </c>
      <c r="L14" s="204">
        <f t="shared" si="2"/>
        <v>19.80497669122208</v>
      </c>
      <c r="M14" s="204">
        <f t="shared" si="2"/>
        <v>16.089297042739318</v>
      </c>
      <c r="N14" s="204">
        <f t="shared" si="2"/>
        <v>8.7588887976405267</v>
      </c>
      <c r="O14" s="204">
        <f t="shared" si="2"/>
        <v>11.193873464653057</v>
      </c>
      <c r="P14" s="204">
        <f t="shared" si="2"/>
        <v>9.5944802474625313</v>
      </c>
      <c r="Q14" s="204">
        <f>(Q8/Q$5)*100</f>
        <v>9.9290570356075012</v>
      </c>
      <c r="R14" s="204">
        <f>(R8/R$5)*100</f>
        <v>8.7063347754053151</v>
      </c>
      <c r="S14" s="227">
        <f>R14-Q14</f>
        <v>-1.2227222602021861</v>
      </c>
    </row>
    <row r="15" spans="1:28" s="5" customFormat="1" ht="30.75" customHeight="1" x14ac:dyDescent="0.2">
      <c r="A15" s="221" t="s">
        <v>40</v>
      </c>
      <c r="B15" s="195"/>
      <c r="C15" s="196"/>
      <c r="D15" s="204">
        <f t="shared" si="2"/>
        <v>27.831658823399017</v>
      </c>
      <c r="E15" s="204">
        <f t="shared" si="2"/>
        <v>25.395079529739878</v>
      </c>
      <c r="F15" s="204">
        <f t="shared" si="2"/>
        <v>29.653851489450634</v>
      </c>
      <c r="G15" s="204">
        <f t="shared" si="2"/>
        <v>18.436230719250108</v>
      </c>
      <c r="H15" s="204">
        <f t="shared" si="2"/>
        <v>9.5474493214377727</v>
      </c>
      <c r="I15" s="204">
        <f t="shared" si="2"/>
        <v>6.1199588189686942</v>
      </c>
      <c r="J15" s="204">
        <f t="shared" si="2"/>
        <v>14.400655763742684</v>
      </c>
      <c r="K15" s="204">
        <f t="shared" si="2"/>
        <v>11.702331133613422</v>
      </c>
      <c r="L15" s="204">
        <f t="shared" si="2"/>
        <v>7.0706362193054719</v>
      </c>
      <c r="M15" s="204">
        <f t="shared" si="2"/>
        <v>7.1521126965823951</v>
      </c>
      <c r="N15" s="204">
        <f t="shared" si="2"/>
        <v>15.166427373803653</v>
      </c>
      <c r="O15" s="204">
        <f t="shared" si="2"/>
        <v>10.29308351022094</v>
      </c>
      <c r="P15" s="204">
        <f t="shared" si="2"/>
        <v>12.496372199987865</v>
      </c>
      <c r="Q15" s="204">
        <f>(Q9/Q$5)*100</f>
        <v>13.625772275977917</v>
      </c>
      <c r="R15" s="204">
        <f>(R9/R$5)*100</f>
        <v>12.516159538347868</v>
      </c>
      <c r="S15" s="227">
        <f>R15-Q15</f>
        <v>-1.1096127376300498</v>
      </c>
    </row>
    <row r="16" spans="1:28" s="5" customFormat="1" ht="30.75" customHeight="1" thickBot="1" x14ac:dyDescent="0.25">
      <c r="A16" s="228" t="s">
        <v>41</v>
      </c>
      <c r="B16" s="229"/>
      <c r="C16" s="230"/>
      <c r="D16" s="231">
        <f t="shared" si="2"/>
        <v>46.92328406955977</v>
      </c>
      <c r="E16" s="231">
        <f t="shared" si="2"/>
        <v>50.618440736204782</v>
      </c>
      <c r="F16" s="231">
        <f t="shared" si="2"/>
        <v>49.038032696254689</v>
      </c>
      <c r="G16" s="231">
        <f t="shared" si="2"/>
        <v>57.676478767092391</v>
      </c>
      <c r="H16" s="231">
        <f t="shared" si="2"/>
        <v>58.460324380727613</v>
      </c>
      <c r="I16" s="231">
        <f t="shared" si="2"/>
        <v>58.225846889843439</v>
      </c>
      <c r="J16" s="231">
        <f t="shared" si="2"/>
        <v>50.330996452240541</v>
      </c>
      <c r="K16" s="231">
        <f t="shared" si="2"/>
        <v>52.980618088442554</v>
      </c>
      <c r="L16" s="231">
        <f t="shared" si="2"/>
        <v>41.049878192430036</v>
      </c>
      <c r="M16" s="231">
        <f t="shared" si="2"/>
        <v>39.932142509800677</v>
      </c>
      <c r="N16" s="231">
        <f t="shared" si="2"/>
        <v>36.439325503122269</v>
      </c>
      <c r="O16" s="231">
        <f t="shared" si="2"/>
        <v>38.674415827864053</v>
      </c>
      <c r="P16" s="231">
        <f t="shared" si="2"/>
        <v>40.96069462635073</v>
      </c>
      <c r="Q16" s="231">
        <f>(Q10/Q$5)*100</f>
        <v>34.349426501977035</v>
      </c>
      <c r="R16" s="231">
        <f>(R10/R$5)*100</f>
        <v>32.422999541239491</v>
      </c>
      <c r="S16" s="232">
        <f>R16-Q16</f>
        <v>-1.9264269607375439</v>
      </c>
    </row>
    <row r="17" spans="1:20" s="5" customFormat="1" ht="30.75" customHeight="1" x14ac:dyDescent="0.2">
      <c r="A17" s="183" t="s">
        <v>29</v>
      </c>
      <c r="B17" s="184"/>
      <c r="C17" s="184"/>
      <c r="D17" s="185">
        <v>22537</v>
      </c>
      <c r="E17" s="185">
        <v>43739</v>
      </c>
      <c r="F17" s="185">
        <v>70014</v>
      </c>
      <c r="G17" s="185">
        <v>78364</v>
      </c>
      <c r="H17" s="185">
        <v>96873</v>
      </c>
      <c r="I17" s="185">
        <v>185661</v>
      </c>
      <c r="J17" s="185">
        <v>240623</v>
      </c>
      <c r="K17" s="185">
        <v>511876</v>
      </c>
      <c r="L17" s="185">
        <v>685643</v>
      </c>
      <c r="M17" s="186">
        <v>928905</v>
      </c>
      <c r="N17" s="187">
        <v>1177623</v>
      </c>
      <c r="O17" s="187">
        <v>1212054</v>
      </c>
      <c r="P17" s="187">
        <v>1091202</v>
      </c>
      <c r="Q17" s="187">
        <v>1299373</v>
      </c>
      <c r="R17" s="187">
        <v>1580508</v>
      </c>
      <c r="S17" s="188">
        <f>R17/Q17-1</f>
        <v>0.21636204538650561</v>
      </c>
    </row>
    <row r="18" spans="1:20" s="5" customFormat="1" ht="30.75" customHeight="1" thickBot="1" x14ac:dyDescent="0.25">
      <c r="A18" s="189" t="s">
        <v>30</v>
      </c>
      <c r="B18" s="190"/>
      <c r="C18" s="190"/>
      <c r="D18" s="191">
        <v>192772</v>
      </c>
      <c r="E18" s="191">
        <v>413967</v>
      </c>
      <c r="F18" s="191">
        <v>692656</v>
      </c>
      <c r="G18" s="191">
        <v>753685</v>
      </c>
      <c r="H18" s="191">
        <v>840202</v>
      </c>
      <c r="I18" s="191">
        <v>1361693</v>
      </c>
      <c r="J18" s="191">
        <v>2321910</v>
      </c>
      <c r="K18" s="191">
        <v>4947223</v>
      </c>
      <c r="L18" s="191">
        <v>6100512</v>
      </c>
      <c r="M18" s="192">
        <v>7629909</v>
      </c>
      <c r="N18" s="193">
        <v>9745259</v>
      </c>
      <c r="O18" s="193">
        <v>10366114</v>
      </c>
      <c r="P18" s="193">
        <v>10706301</v>
      </c>
      <c r="Q18" s="193">
        <v>13398464</v>
      </c>
      <c r="R18" s="193">
        <v>16412887</v>
      </c>
      <c r="S18" s="194">
        <f>R18/Q18-1</f>
        <v>0.22498272936360464</v>
      </c>
    </row>
    <row r="19" spans="1:20" s="5" customFormat="1" ht="21.75" customHeight="1" x14ac:dyDescent="0.2">
      <c r="A19" s="175" t="s">
        <v>10</v>
      </c>
      <c r="B19" s="176"/>
      <c r="C19" s="177"/>
      <c r="D19" s="178">
        <v>2524</v>
      </c>
      <c r="E19" s="178">
        <v>2626</v>
      </c>
      <c r="F19" s="178">
        <v>2666</v>
      </c>
      <c r="G19" s="178">
        <v>2947</v>
      </c>
      <c r="H19" s="178">
        <v>3270</v>
      </c>
      <c r="I19" s="178">
        <v>3990</v>
      </c>
      <c r="J19" s="178">
        <v>3361</v>
      </c>
      <c r="K19" s="178">
        <v>3299</v>
      </c>
      <c r="L19" s="178">
        <v>3252</v>
      </c>
      <c r="M19" s="179">
        <v>3127</v>
      </c>
      <c r="N19" s="180">
        <v>2948</v>
      </c>
      <c r="O19" s="180">
        <v>3218</v>
      </c>
      <c r="P19" s="181" t="s">
        <v>42</v>
      </c>
      <c r="Q19" s="181" t="s">
        <v>42</v>
      </c>
      <c r="R19" s="181" t="s">
        <v>42</v>
      </c>
      <c r="S19" s="182" t="s">
        <v>42</v>
      </c>
    </row>
    <row r="20" spans="1:20" s="5" customFormat="1" ht="21.75" customHeight="1" x14ac:dyDescent="0.2">
      <c r="A20" s="152" t="s">
        <v>11</v>
      </c>
      <c r="B20" s="153"/>
      <c r="C20" s="154"/>
      <c r="D20" s="10">
        <v>2534</v>
      </c>
      <c r="E20" s="10">
        <v>2625</v>
      </c>
      <c r="F20" s="10">
        <v>2674</v>
      </c>
      <c r="G20" s="10">
        <v>2914</v>
      </c>
      <c r="H20" s="10">
        <v>3240</v>
      </c>
      <c r="I20" s="10">
        <v>3952</v>
      </c>
      <c r="J20" s="10">
        <v>3334</v>
      </c>
      <c r="K20" s="10">
        <v>3281</v>
      </c>
      <c r="L20" s="18">
        <v>3273</v>
      </c>
      <c r="M20" s="23">
        <v>3112</v>
      </c>
      <c r="N20" s="25">
        <v>2956</v>
      </c>
      <c r="O20" s="24">
        <v>3218</v>
      </c>
      <c r="P20" s="51" t="s">
        <v>42</v>
      </c>
      <c r="Q20" s="51" t="s">
        <v>42</v>
      </c>
      <c r="R20" s="51" t="s">
        <v>42</v>
      </c>
      <c r="S20" s="31" t="s">
        <v>42</v>
      </c>
    </row>
    <row r="21" spans="1:20" s="17" customFormat="1" x14ac:dyDescent="0.2">
      <c r="A21" s="151" t="s">
        <v>65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  <row r="22" spans="1:20" x14ac:dyDescent="0.2">
      <c r="A22" s="90"/>
      <c r="B22" s="93"/>
      <c r="C22" s="93"/>
      <c r="D22" s="89"/>
      <c r="E22" s="89"/>
      <c r="F22" s="89"/>
    </row>
    <row r="23" spans="1:2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20" ht="20.25" customHeight="1" x14ac:dyDescent="0.2">
      <c r="A24" s="150" t="s">
        <v>86</v>
      </c>
      <c r="B24" s="150"/>
      <c r="C24" s="150"/>
      <c r="D24" s="150"/>
      <c r="E24" s="150"/>
      <c r="F24" s="150"/>
      <c r="G24" s="150"/>
      <c r="H24" s="150"/>
      <c r="I24" s="150"/>
      <c r="J24" s="150" t="s">
        <v>87</v>
      </c>
      <c r="K24" s="150"/>
      <c r="L24" s="150"/>
      <c r="M24" s="150"/>
      <c r="N24" s="150"/>
      <c r="O24" s="150"/>
      <c r="P24" s="150"/>
      <c r="Q24" s="150"/>
      <c r="R24" s="150"/>
      <c r="S24" s="150"/>
    </row>
    <row r="52" spans="1:13" ht="12.75" customHeight="1" x14ac:dyDescent="0.2">
      <c r="A52" s="151" t="s">
        <v>65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</row>
    <row r="54" spans="1:13" ht="15.75" x14ac:dyDescent="0.2">
      <c r="A54" s="150" t="s">
        <v>88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</row>
    <row r="92" spans="1:11" ht="18" customHeight="1" x14ac:dyDescent="0.2"/>
    <row r="93" spans="1:11" x14ac:dyDescent="0.2">
      <c r="A93" s="149" t="s">
        <v>55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</row>
  </sheetData>
  <mergeCells count="26">
    <mergeCell ref="A24:I24"/>
    <mergeCell ref="J24:S24"/>
    <mergeCell ref="A52:K52"/>
    <mergeCell ref="A54:M54"/>
    <mergeCell ref="A93:K93"/>
    <mergeCell ref="A16:C16"/>
    <mergeCell ref="A17:C17"/>
    <mergeCell ref="A18:C18"/>
    <mergeCell ref="A19:C19"/>
    <mergeCell ref="A20:C20"/>
    <mergeCell ref="A21:T21"/>
    <mergeCell ref="A10:C10"/>
    <mergeCell ref="A11:C11"/>
    <mergeCell ref="A12:C12"/>
    <mergeCell ref="A13:C13"/>
    <mergeCell ref="A14:C14"/>
    <mergeCell ref="A15:C15"/>
    <mergeCell ref="A4:C4"/>
    <mergeCell ref="A5:C5"/>
    <mergeCell ref="A6:C6"/>
    <mergeCell ref="A7:C7"/>
    <mergeCell ref="A8:C8"/>
    <mergeCell ref="A9:C9"/>
    <mergeCell ref="A2:S2"/>
    <mergeCell ref="A3:C3"/>
    <mergeCell ref="A1:S1"/>
  </mergeCells>
  <conditionalFormatting sqref="S4:S1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{2F7C3FAE-9A9B-4042-A81D-FBC5353DBAEB}</x14:id>
        </ext>
      </extLst>
    </cfRule>
  </conditionalFormatting>
  <conditionalFormatting sqref="S12:S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{01658F8A-EC7C-43ED-BE49-3193F01C8CC9}</x14:id>
        </ext>
      </extLst>
    </cfRule>
  </conditionalFormatting>
  <conditionalFormatting sqref="S17:S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{3A084E2E-8CDD-46E7-8100-CBC66B7D0735}</x14:id>
        </ext>
      </extLst>
    </cfRule>
  </conditionalFormatting>
  <pageMargins left="0.39370078740157483" right="0" top="0.78740157480314965" bottom="0.78740157480314965" header="0.51181102362204722" footer="0.51181102362204722"/>
  <pageSetup paperSize="9" scale="52" orientation="landscape" r:id="rId1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rowBreaks count="1" manualBreakCount="1">
    <brk id="22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7C3FAE-9A9B-4042-A81D-FBC5353DBA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S4:S10</xm:sqref>
        </x14:conditionalFormatting>
        <x14:conditionalFormatting xmlns:xm="http://schemas.microsoft.com/office/excel/2006/main">
          <x14:cfRule type="dataBar" id="{01658F8A-EC7C-43ED-BE49-3193F01C8C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S12:S16</xm:sqref>
        </x14:conditionalFormatting>
        <x14:conditionalFormatting xmlns:xm="http://schemas.microsoft.com/office/excel/2006/main">
          <x14:cfRule type="dataBar" id="{3A084E2E-8CDD-46E7-8100-CBC66B7D07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S17:S18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80" zoomScaleNormal="80" zoomScalePageLayoutView="80" workbookViewId="0">
      <selection sqref="A1:W1"/>
    </sheetView>
  </sheetViews>
  <sheetFormatPr defaultRowHeight="12.75" x14ac:dyDescent="0.2"/>
  <cols>
    <col min="1" max="1" width="18.42578125" style="1" customWidth="1"/>
    <col min="2" max="2" width="13.7109375" style="1" customWidth="1"/>
    <col min="3" max="3" width="14.7109375" style="1" customWidth="1"/>
    <col min="4" max="11" width="13.28515625" style="1" customWidth="1"/>
    <col min="12" max="13" width="11" style="1" customWidth="1"/>
    <col min="14" max="14" width="10.85546875" style="1" customWidth="1"/>
    <col min="15" max="21" width="12" style="1" customWidth="1"/>
    <col min="22" max="22" width="13.42578125" style="1" customWidth="1"/>
    <col min="23" max="23" width="12.7109375" style="1" customWidth="1"/>
    <col min="24" max="16384" width="9.140625" style="1"/>
  </cols>
  <sheetData>
    <row r="1" spans="1:23" ht="27" customHeight="1" x14ac:dyDescent="0.2">
      <c r="A1" s="162" t="s">
        <v>96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</row>
    <row r="2" spans="1:23" x14ac:dyDescent="0.2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23" ht="18" customHeight="1" x14ac:dyDescent="0.2">
      <c r="A3" s="116" t="s">
        <v>104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3" s="8" customFormat="1" ht="33" customHeight="1" x14ac:dyDescent="0.2">
      <c r="A4" s="171" t="s">
        <v>54</v>
      </c>
      <c r="B4" s="172"/>
      <c r="C4" s="88">
        <v>1998</v>
      </c>
      <c r="D4" s="88">
        <v>1999</v>
      </c>
      <c r="E4" s="88">
        <v>2000</v>
      </c>
      <c r="F4" s="88">
        <v>2001</v>
      </c>
      <c r="G4" s="88">
        <v>2002</v>
      </c>
      <c r="H4" s="88">
        <v>2003</v>
      </c>
      <c r="I4" s="88">
        <v>2004</v>
      </c>
      <c r="J4" s="88">
        <v>2005</v>
      </c>
      <c r="K4" s="88">
        <v>2006</v>
      </c>
      <c r="L4" s="88">
        <v>2007</v>
      </c>
      <c r="M4" s="88">
        <v>2008</v>
      </c>
      <c r="N4" s="88">
        <v>2009</v>
      </c>
      <c r="O4" s="88">
        <v>2010</v>
      </c>
      <c r="P4" s="88">
        <v>2011</v>
      </c>
      <c r="Q4" s="88">
        <v>2012</v>
      </c>
      <c r="R4" s="88">
        <v>2013</v>
      </c>
      <c r="S4" s="88">
        <v>2014</v>
      </c>
      <c r="T4" s="88">
        <v>2015</v>
      </c>
      <c r="U4" s="84">
        <v>2016</v>
      </c>
      <c r="V4" s="84">
        <v>2017</v>
      </c>
      <c r="W4" s="85" t="s">
        <v>105</v>
      </c>
    </row>
    <row r="5" spans="1:23" ht="41.25" customHeight="1" x14ac:dyDescent="0.2">
      <c r="A5" s="122" t="s">
        <v>77</v>
      </c>
      <c r="B5" s="122"/>
      <c r="C5" s="15">
        <v>50</v>
      </c>
      <c r="D5" s="15"/>
      <c r="E5" s="15">
        <v>50</v>
      </c>
      <c r="F5" s="15">
        <v>50</v>
      </c>
      <c r="G5" s="15">
        <v>50</v>
      </c>
      <c r="H5" s="15">
        <v>50</v>
      </c>
      <c r="I5" s="15">
        <v>50</v>
      </c>
      <c r="J5" s="15">
        <v>50</v>
      </c>
      <c r="K5" s="15">
        <v>50</v>
      </c>
      <c r="L5" s="15">
        <v>53</v>
      </c>
      <c r="M5" s="16">
        <v>52.6</v>
      </c>
      <c r="N5" s="82"/>
      <c r="O5" s="82"/>
      <c r="P5" s="82"/>
      <c r="Q5" s="82"/>
      <c r="R5" s="82"/>
      <c r="S5" s="82"/>
      <c r="T5" s="82"/>
      <c r="U5" s="83">
        <v>60</v>
      </c>
      <c r="V5" s="267">
        <v>60</v>
      </c>
      <c r="W5" s="83">
        <f>V5-U5</f>
        <v>0</v>
      </c>
    </row>
    <row r="6" spans="1:23" ht="41.25" customHeight="1" x14ac:dyDescent="0.2">
      <c r="A6" s="169" t="s">
        <v>76</v>
      </c>
      <c r="B6" s="170"/>
      <c r="C6" s="15">
        <v>102</v>
      </c>
      <c r="D6" s="15"/>
      <c r="E6" s="15"/>
      <c r="F6" s="15"/>
      <c r="G6" s="15"/>
      <c r="H6" s="15"/>
      <c r="I6" s="15"/>
      <c r="J6" s="15"/>
      <c r="K6" s="15"/>
      <c r="L6" s="15"/>
      <c r="M6" s="16"/>
      <c r="N6" s="82"/>
      <c r="O6" s="82"/>
      <c r="P6" s="82"/>
      <c r="Q6" s="82"/>
      <c r="R6" s="82"/>
      <c r="S6" s="82"/>
      <c r="T6" s="82"/>
      <c r="U6" s="83">
        <v>158.30000000000001</v>
      </c>
      <c r="V6" s="267">
        <v>161.80000000000001</v>
      </c>
      <c r="W6" s="83">
        <f t="shared" ref="W6:W12" si="0">V6-U6</f>
        <v>3.5</v>
      </c>
    </row>
    <row r="7" spans="1:23" ht="41.25" customHeight="1" x14ac:dyDescent="0.2">
      <c r="A7" s="122" t="s">
        <v>75</v>
      </c>
      <c r="B7" s="122"/>
      <c r="C7" s="15">
        <v>238</v>
      </c>
      <c r="D7" s="15"/>
      <c r="E7" s="15">
        <v>261</v>
      </c>
      <c r="F7" s="15">
        <v>262</v>
      </c>
      <c r="G7" s="15">
        <v>266</v>
      </c>
      <c r="H7" s="15">
        <v>267</v>
      </c>
      <c r="I7" s="15">
        <v>268</v>
      </c>
      <c r="J7" s="15">
        <v>276</v>
      </c>
      <c r="K7" s="15">
        <v>267</v>
      </c>
      <c r="L7" s="15">
        <v>271</v>
      </c>
      <c r="M7" s="16">
        <v>245.2</v>
      </c>
      <c r="N7" s="83"/>
      <c r="O7" s="83"/>
      <c r="P7" s="83"/>
      <c r="Q7" s="83"/>
      <c r="R7" s="83"/>
      <c r="S7" s="83"/>
      <c r="T7" s="83"/>
      <c r="U7" s="83">
        <v>482</v>
      </c>
      <c r="V7" s="267">
        <v>454</v>
      </c>
      <c r="W7" s="83">
        <f t="shared" si="0"/>
        <v>-28</v>
      </c>
    </row>
    <row r="8" spans="1:23" ht="41.25" customHeight="1" x14ac:dyDescent="0.2">
      <c r="A8" s="169" t="s">
        <v>74</v>
      </c>
      <c r="B8" s="170"/>
      <c r="C8" s="15">
        <v>637</v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83"/>
      <c r="O8" s="83"/>
      <c r="P8" s="83"/>
      <c r="Q8" s="83"/>
      <c r="R8" s="83"/>
      <c r="S8" s="83"/>
      <c r="T8" s="83"/>
      <c r="U8" s="81">
        <v>1057.9000000000001</v>
      </c>
      <c r="V8" s="268">
        <v>1072</v>
      </c>
      <c r="W8" s="83">
        <f t="shared" si="0"/>
        <v>14.099999999999909</v>
      </c>
    </row>
    <row r="9" spans="1:23" ht="41.25" customHeight="1" x14ac:dyDescent="0.2">
      <c r="A9" s="122" t="s">
        <v>99</v>
      </c>
      <c r="B9" s="266" t="s">
        <v>97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83"/>
      <c r="O9" s="83"/>
      <c r="P9" s="83"/>
      <c r="Q9" s="83"/>
      <c r="R9" s="83"/>
      <c r="S9" s="83"/>
      <c r="T9" s="83"/>
      <c r="U9" s="81">
        <v>728.15</v>
      </c>
      <c r="V9" s="268">
        <v>743.37</v>
      </c>
      <c r="W9" s="83">
        <f t="shared" si="0"/>
        <v>15.220000000000027</v>
      </c>
    </row>
    <row r="10" spans="1:23" ht="41.25" customHeight="1" x14ac:dyDescent="0.2">
      <c r="A10" s="122"/>
      <c r="B10" s="266" t="s">
        <v>98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83"/>
      <c r="O10" s="83"/>
      <c r="P10" s="83"/>
      <c r="Q10" s="83"/>
      <c r="R10" s="83"/>
      <c r="S10" s="83"/>
      <c r="T10" s="83"/>
      <c r="U10" s="81">
        <v>210.32</v>
      </c>
      <c r="V10" s="268">
        <v>230.6</v>
      </c>
      <c r="W10" s="83">
        <f t="shared" si="0"/>
        <v>20.28</v>
      </c>
    </row>
    <row r="11" spans="1:23" ht="41.25" customHeight="1" x14ac:dyDescent="0.2">
      <c r="A11" s="122"/>
      <c r="B11" s="266" t="s">
        <v>100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83"/>
      <c r="O11" s="83"/>
      <c r="P11" s="83"/>
      <c r="Q11" s="83"/>
      <c r="R11" s="83"/>
      <c r="S11" s="83"/>
      <c r="T11" s="83"/>
      <c r="U11" s="81">
        <v>119.4</v>
      </c>
      <c r="V11" s="268">
        <v>97.62</v>
      </c>
      <c r="W11" s="83">
        <f t="shared" si="0"/>
        <v>-21.78</v>
      </c>
    </row>
    <row r="12" spans="1:23" ht="41.25" customHeight="1" x14ac:dyDescent="0.2">
      <c r="A12" s="169" t="s">
        <v>78</v>
      </c>
      <c r="B12" s="170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83">
        <v>29831</v>
      </c>
      <c r="O12" s="83">
        <v>29698</v>
      </c>
      <c r="P12" s="83">
        <v>30117</v>
      </c>
      <c r="Q12" s="83">
        <v>30809</v>
      </c>
      <c r="R12" s="83">
        <v>30968</v>
      </c>
      <c r="S12" s="83">
        <v>30673</v>
      </c>
      <c r="T12" s="83">
        <v>31024</v>
      </c>
      <c r="U12" s="80"/>
      <c r="V12" s="269"/>
      <c r="W12" s="83">
        <f t="shared" si="0"/>
        <v>0</v>
      </c>
    </row>
    <row r="13" spans="1:23" x14ac:dyDescent="0.2">
      <c r="A13" s="149" t="s">
        <v>34</v>
      </c>
      <c r="B13" s="149"/>
      <c r="C13" s="149"/>
      <c r="D13" s="149"/>
      <c r="E13" s="149"/>
      <c r="F13" s="149"/>
      <c r="G13" s="149"/>
      <c r="H13" s="149"/>
      <c r="I13" s="149"/>
      <c r="J13" s="149"/>
    </row>
    <row r="14" spans="1:23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23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23" ht="15.75" x14ac:dyDescent="0.2">
      <c r="A16" s="116" t="s">
        <v>108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</row>
    <row r="17" spans="1:23" s="8" customFormat="1" ht="33" customHeight="1" x14ac:dyDescent="0.2">
      <c r="A17" s="171" t="s">
        <v>54</v>
      </c>
      <c r="B17" s="172"/>
      <c r="C17" s="88">
        <v>1998</v>
      </c>
      <c r="D17" s="88">
        <v>1999</v>
      </c>
      <c r="E17" s="88">
        <v>2000</v>
      </c>
      <c r="F17" s="88">
        <v>2001</v>
      </c>
      <c r="G17" s="88">
        <v>2002</v>
      </c>
      <c r="H17" s="88">
        <v>2003</v>
      </c>
      <c r="I17" s="88">
        <v>2004</v>
      </c>
      <c r="J17" s="88">
        <v>2005</v>
      </c>
      <c r="K17" s="88">
        <v>2006</v>
      </c>
      <c r="L17" s="88">
        <v>2007</v>
      </c>
      <c r="M17" s="88">
        <v>2008</v>
      </c>
      <c r="N17" s="88">
        <v>2009</v>
      </c>
      <c r="O17" s="88">
        <v>2010</v>
      </c>
      <c r="P17" s="88">
        <v>2011</v>
      </c>
      <c r="Q17" s="88">
        <v>2012</v>
      </c>
      <c r="R17" s="88">
        <v>2013</v>
      </c>
      <c r="S17" s="88">
        <v>2014</v>
      </c>
      <c r="T17" s="88">
        <v>2015</v>
      </c>
      <c r="U17" s="84">
        <v>2016</v>
      </c>
      <c r="V17" s="84">
        <v>2017</v>
      </c>
      <c r="W17" s="85" t="s">
        <v>106</v>
      </c>
    </row>
    <row r="18" spans="1:23" s="5" customFormat="1" ht="30" customHeight="1" x14ac:dyDescent="0.2">
      <c r="A18" s="273" t="s">
        <v>79</v>
      </c>
      <c r="B18" s="265" t="s">
        <v>103</v>
      </c>
      <c r="C18" s="271">
        <v>183</v>
      </c>
      <c r="D18" s="272">
        <v>183.1</v>
      </c>
      <c r="E18" s="270">
        <v>183.9</v>
      </c>
      <c r="F18" s="270">
        <v>180.1</v>
      </c>
      <c r="G18" s="270">
        <v>172.60000000000002</v>
      </c>
      <c r="H18" s="270">
        <v>165.39999999999998</v>
      </c>
      <c r="I18" s="270">
        <v>155.4</v>
      </c>
      <c r="J18" s="272">
        <v>142.5</v>
      </c>
      <c r="K18" s="272">
        <v>160.80000000000001</v>
      </c>
      <c r="L18" s="272">
        <v>159.6</v>
      </c>
      <c r="M18" s="272">
        <v>151.30000000000001</v>
      </c>
      <c r="N18" s="272">
        <v>147.80000000000001</v>
      </c>
      <c r="O18" s="272">
        <v>157.9</v>
      </c>
      <c r="P18" s="272">
        <v>157.1</v>
      </c>
      <c r="Q18" s="272">
        <v>162.30000000000001</v>
      </c>
      <c r="R18" s="271">
        <v>168</v>
      </c>
      <c r="S18" s="271">
        <v>170.9</v>
      </c>
      <c r="T18" s="271">
        <v>174.5</v>
      </c>
      <c r="U18" s="271">
        <v>175.4</v>
      </c>
      <c r="V18" s="271">
        <v>175.617772</v>
      </c>
      <c r="W18" s="47">
        <f>U18/T18-1</f>
        <v>5.157593123209292E-3</v>
      </c>
    </row>
    <row r="19" spans="1:23" s="5" customFormat="1" ht="30" customHeight="1" x14ac:dyDescent="0.2">
      <c r="A19" s="274"/>
      <c r="B19" s="265" t="s">
        <v>102</v>
      </c>
      <c r="C19" s="255"/>
      <c r="D19" s="255"/>
      <c r="E19" s="255"/>
      <c r="F19" s="255">
        <v>37.557796000000003</v>
      </c>
      <c r="G19" s="255">
        <v>36.484647000000002</v>
      </c>
      <c r="H19" s="255">
        <v>35.408405000000002</v>
      </c>
      <c r="I19" s="255">
        <v>35.428776999999997</v>
      </c>
      <c r="J19" s="255">
        <v>37.714497000000001</v>
      </c>
      <c r="K19" s="255">
        <v>39.269354999999997</v>
      </c>
      <c r="L19" s="255">
        <v>40.550877</v>
      </c>
      <c r="M19" s="255">
        <v>39.004353999999999</v>
      </c>
      <c r="N19" s="255">
        <v>37.820006999999997</v>
      </c>
      <c r="O19" s="255">
        <v>37.300862000000002</v>
      </c>
      <c r="P19" s="255">
        <v>38.370440000000002</v>
      </c>
      <c r="Q19" s="255">
        <v>36.818437000000003</v>
      </c>
      <c r="R19" s="255">
        <v>35.198327999999997</v>
      </c>
      <c r="S19" s="255">
        <v>37.751784999999998</v>
      </c>
      <c r="T19" s="255">
        <v>39.340316999999999</v>
      </c>
      <c r="U19" s="255">
        <v>41.855511999999997</v>
      </c>
      <c r="V19" s="255">
        <v>42.302</v>
      </c>
      <c r="W19" s="47">
        <f>U19/T19-1</f>
        <v>6.3934284006913256E-2</v>
      </c>
    </row>
    <row r="20" spans="1:23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</row>
    <row r="21" spans="1:23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</row>
    <row r="22" spans="1:23" ht="15.75" x14ac:dyDescent="0.2">
      <c r="A22" s="117" t="s">
        <v>107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</row>
    <row r="23" spans="1:23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23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23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23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23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23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23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</row>
    <row r="30" spans="1:23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</row>
    <row r="31" spans="1:23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</row>
    <row r="32" spans="1:23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</row>
    <row r="33" spans="1:10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</row>
    <row r="34" spans="1:10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</row>
    <row r="35" spans="1:10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</row>
    <row r="36" spans="1:10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</row>
    <row r="37" spans="1:10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</row>
    <row r="38" spans="1:10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</row>
    <row r="39" spans="1:10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</row>
    <row r="40" spans="1:10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</row>
    <row r="41" spans="1:10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</row>
    <row r="42" spans="1:10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</row>
    <row r="43" spans="1:10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</row>
    <row r="44" spans="1:10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</row>
    <row r="45" spans="1:10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</row>
    <row r="46" spans="1:10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</row>
    <row r="47" spans="1:10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</row>
    <row r="48" spans="1:10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</row>
    <row r="49" spans="1:19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</row>
    <row r="50" spans="1:19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</row>
    <row r="51" spans="1:19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</row>
    <row r="52" spans="1:19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</row>
    <row r="53" spans="1:19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</row>
    <row r="54" spans="1:19" ht="21.75" customHeight="1" x14ac:dyDescent="0.2">
      <c r="A54" s="164" t="s">
        <v>54</v>
      </c>
      <c r="B54" s="164"/>
      <c r="C54" s="164"/>
      <c r="D54" s="88" t="s">
        <v>58</v>
      </c>
      <c r="E54" s="88" t="s">
        <v>59</v>
      </c>
      <c r="F54" s="88" t="s">
        <v>60</v>
      </c>
      <c r="G54" s="88" t="s">
        <v>61</v>
      </c>
      <c r="H54" s="88" t="s">
        <v>62</v>
      </c>
      <c r="I54" s="88" t="s">
        <v>63</v>
      </c>
      <c r="J54" s="88" t="s">
        <v>67</v>
      </c>
      <c r="K54" s="88" t="s">
        <v>80</v>
      </c>
      <c r="L54" s="88" t="s">
        <v>95</v>
      </c>
    </row>
    <row r="55" spans="1:19" ht="39" customHeight="1" x14ac:dyDescent="0.2">
      <c r="A55" s="163" t="s">
        <v>56</v>
      </c>
      <c r="B55" s="163"/>
      <c r="C55" s="163"/>
      <c r="D55" s="78">
        <v>0.98535674400715478</v>
      </c>
      <c r="E55" s="78">
        <v>1.0294960002633571</v>
      </c>
      <c r="F55" s="78">
        <v>1.0445751926582036</v>
      </c>
      <c r="G55" s="78">
        <v>1.024030367037071</v>
      </c>
      <c r="H55" s="78">
        <v>1.0317896858611912</v>
      </c>
      <c r="I55" s="78">
        <v>1.036989669216251</v>
      </c>
      <c r="J55" s="78">
        <v>1.0184837055219622</v>
      </c>
      <c r="K55" s="78">
        <v>1.0397059284572217</v>
      </c>
      <c r="L55" s="78">
        <v>1.0381066533990682</v>
      </c>
    </row>
    <row r="56" spans="1:19" ht="39" customHeight="1" x14ac:dyDescent="0.2">
      <c r="A56" s="163" t="s">
        <v>57</v>
      </c>
      <c r="B56" s="163"/>
      <c r="C56" s="163"/>
      <c r="D56" s="78">
        <f>(N18/M18)</f>
        <v>0.97686715135492397</v>
      </c>
      <c r="E56" s="78">
        <f t="shared" ref="E56:L56" si="1">(O18/N18)</f>
        <v>1.0683355886332881</v>
      </c>
      <c r="F56" s="78">
        <f t="shared" si="1"/>
        <v>0.99493350221659271</v>
      </c>
      <c r="G56" s="78">
        <f t="shared" si="1"/>
        <v>1.0330999363462763</v>
      </c>
      <c r="H56" s="78">
        <f t="shared" si="1"/>
        <v>1.0351201478743068</v>
      </c>
      <c r="I56" s="78">
        <f t="shared" si="1"/>
        <v>1.0172619047619047</v>
      </c>
      <c r="J56" s="78">
        <f t="shared" si="1"/>
        <v>1.0210649502633118</v>
      </c>
      <c r="K56" s="78">
        <f t="shared" si="1"/>
        <v>1.0051575931232093</v>
      </c>
      <c r="L56" s="78">
        <f t="shared" si="1"/>
        <v>1.0012415735461802</v>
      </c>
    </row>
    <row r="57" spans="1:19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</row>
    <row r="58" spans="1:19" ht="15.75" x14ac:dyDescent="0.25">
      <c r="A58" s="131" t="s">
        <v>101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44"/>
      <c r="M58" s="44"/>
      <c r="N58" s="44"/>
      <c r="O58" s="44"/>
      <c r="P58" s="44"/>
      <c r="Q58" s="44"/>
      <c r="R58" s="2"/>
      <c r="S58" s="2"/>
    </row>
    <row r="59" spans="1:19" x14ac:dyDescent="0.2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</row>
    <row r="61" spans="1:19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</row>
    <row r="62" spans="1:19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</row>
    <row r="63" spans="1:19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</row>
    <row r="64" spans="1:19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</row>
    <row r="65" spans="1:10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</row>
    <row r="66" spans="1:10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</row>
    <row r="67" spans="1:10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</row>
    <row r="68" spans="1:10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</row>
    <row r="69" spans="1:10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</row>
    <row r="70" spans="1:10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</row>
    <row r="71" spans="1:10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</row>
    <row r="72" spans="1:10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</row>
    <row r="73" spans="1:10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</row>
    <row r="74" spans="1:10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</row>
    <row r="75" spans="1:10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</row>
    <row r="76" spans="1:10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</row>
    <row r="77" spans="1:10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</row>
    <row r="78" spans="1:10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</row>
    <row r="79" spans="1:10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</row>
    <row r="80" spans="1:10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</row>
    <row r="81" spans="1:10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</row>
    <row r="83" spans="1:10" x14ac:dyDescent="0.2">
      <c r="A83" s="149" t="s">
        <v>34</v>
      </c>
      <c r="B83" s="149"/>
      <c r="C83" s="149"/>
      <c r="D83" s="149"/>
      <c r="E83" s="149"/>
      <c r="F83" s="149"/>
      <c r="G83" s="149"/>
      <c r="H83" s="149"/>
      <c r="I83" s="149"/>
      <c r="J83" s="149"/>
    </row>
  </sheetData>
  <mergeCells count="19">
    <mergeCell ref="A9:A11"/>
    <mergeCell ref="A83:J83"/>
    <mergeCell ref="A54:C54"/>
    <mergeCell ref="A55:C55"/>
    <mergeCell ref="A56:C56"/>
    <mergeCell ref="A58:K58"/>
    <mergeCell ref="A6:B6"/>
    <mergeCell ref="A7:B7"/>
    <mergeCell ref="A8:B8"/>
    <mergeCell ref="A12:B12"/>
    <mergeCell ref="A13:J13"/>
    <mergeCell ref="A3:U3"/>
    <mergeCell ref="A4:B4"/>
    <mergeCell ref="A5:B5"/>
    <mergeCell ref="A18:A19"/>
    <mergeCell ref="A17:B17"/>
    <mergeCell ref="A16:U16"/>
    <mergeCell ref="A1:W1"/>
    <mergeCell ref="A22:Q22"/>
  </mergeCells>
  <conditionalFormatting sqref="W5:W1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{3A127F95-DD77-4309-A8F1-20BF5C9CC733}</x14:id>
        </ext>
      </extLst>
    </cfRule>
  </conditionalFormatting>
  <pageMargins left="0.39370078740157483" right="0" top="0.78740157480314965" bottom="0.78740157480314965" header="0.51181102362204722" footer="0.51181102362204722"/>
  <pageSetup paperSize="9" scale="48" orientation="landscape" r:id="rId1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rowBreaks count="1" manualBreakCount="1">
    <brk id="52" max="2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127F95-DD77-4309-A8F1-20BF5C9CC7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W5:W12</xm:sqref>
        </x14:conditionalFormatting>
        <x14:conditionalFormatting xmlns:xm="http://schemas.microsoft.com/office/excel/2006/main">
          <x14:cfRule type="iconSet" priority="1" id="{0E4277A9-2D68-4E6E-93BA-420279182E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W18:W19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Ruch rowerowy</vt:lpstr>
      <vt:lpstr>Pojazdy</vt:lpstr>
      <vt:lpstr>Transport lotniczy</vt:lpstr>
      <vt:lpstr>Gospodarka morska</vt:lpstr>
      <vt:lpstr>Komunikacja miejska</vt:lpstr>
      <vt:lpstr>'Gospodarka morska'!Obszar_wydruku</vt:lpstr>
      <vt:lpstr>'Komunikacja miejska'!Obszar_wydruku</vt:lpstr>
      <vt:lpstr>Pojazdy!Obszar_wydruku</vt:lpstr>
      <vt:lpstr>'Ruch rowerowy'!Obszar_wydruku</vt:lpstr>
      <vt:lpstr>'Transport lotniczy'!Obszar_wydruku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UMG, WPG, RBiASG</dc:creator>
  <cp:lastModifiedBy>Hrynkiewicz Marcin</cp:lastModifiedBy>
  <cp:lastPrinted>2018-10-04T10:28:54Z</cp:lastPrinted>
  <dcterms:created xsi:type="dcterms:W3CDTF">2007-01-30T13:46:34Z</dcterms:created>
  <dcterms:modified xsi:type="dcterms:W3CDTF">2018-10-04T10:42:08Z</dcterms:modified>
</cp:coreProperties>
</file>